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Flatness worksheet" sheetId="1" r:id="rId1"/>
    <sheet name="FM Accuracy worksheet" sheetId="2" r:id="rId2"/>
    <sheet name="mod-index-calculations.txt" sheetId="3" r:id="rId3"/>
  </sheets>
  <definedNames>
    <definedName name="tempvm">#REF!</definedName>
    <definedName name="tempvo">#REF!</definedName>
    <definedName name="Vm" localSheetId="0">'Flatness worksheet'!#REF!</definedName>
    <definedName name="Vm">#REF!</definedName>
    <definedName name="Vo" localSheetId="0">'Flatness worksheet'!#REF!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<sst xmlns="http://schemas.openxmlformats.org/spreadsheetml/2006/main" count="130" uniqueCount="68">
  <si>
    <t>Mod Index</t>
  </si>
  <si>
    <t>10kHz</t>
  </si>
  <si>
    <t>20kHz</t>
  </si>
  <si>
    <t>50kHz</t>
  </si>
  <si>
    <t>200kHz</t>
  </si>
  <si>
    <t>500kHz</t>
  </si>
  <si>
    <t>1MHz</t>
  </si>
  <si>
    <t>Specification (dB)</t>
  </si>
  <si>
    <t>N/A</t>
  </si>
  <si>
    <t>Locked External FM Flatness</t>
  </si>
  <si>
    <t>FMflat (dB)</t>
  </si>
  <si>
    <t>+/-1.0</t>
  </si>
  <si>
    <t>Narrow External Phase Modulation Flatness</t>
  </si>
  <si>
    <t>Wide External Phase Modulation Flatness</t>
  </si>
  <si>
    <t>reference</t>
  </si>
  <si>
    <t>PMflat (dB)</t>
  </si>
  <si>
    <t>** bandwidth test included.</t>
  </si>
  <si>
    <t>10MHz**</t>
  </si>
  <si>
    <t>FG Freq</t>
  </si>
  <si>
    <t>99.8kHz</t>
  </si>
  <si>
    <t>9.98MHz**</t>
  </si>
  <si>
    <t>9.98MHz</t>
  </si>
  <si>
    <t>+/-3.0</t>
  </si>
  <si>
    <t>FM Flatness test (note FG Amplitude = 2.0Vp-p)</t>
  </si>
  <si>
    <t>FM sensitivity</t>
  </si>
  <si>
    <t>Locked External FM Accuracy at 5GHz</t>
  </si>
  <si>
    <t>Specification (%)</t>
  </si>
  <si>
    <t>Locked low-noise External FM Accuracy at 5GHz</t>
  </si>
  <si>
    <t>Locked External FM Accuracy at 20GHz</t>
  </si>
  <si>
    <t>Locked low-noise External FM Accuracy at 20GHz</t>
  </si>
  <si>
    <t>Locked internal FM Accuracy at 20GHz</t>
  </si>
  <si>
    <t>Locked internal FM Accuracy at 5GHz</t>
  </si>
  <si>
    <t>Locked low-noise internal FM Accuracy at 5GHz</t>
  </si>
  <si>
    <t>Locked low-noise internal FM Accuracy at 20GHz</t>
  </si>
  <si>
    <t>Wide External Phase Mod Accuracy at 5GHz</t>
  </si>
  <si>
    <t>Narrow External Phase Mod Accuracy at 5GHz</t>
  </si>
  <si>
    <t>Wide External Phase Mod Accuracy at 20GHz</t>
  </si>
  <si>
    <t>Narrow External Phase Mod Accuracy at 20GHz</t>
  </si>
  <si>
    <t>FM sensitivity/PM Sensitivity</t>
  </si>
  <si>
    <t>Wide Internal Phase Mod Accuracy at 5GHz</t>
  </si>
  <si>
    <t>Narrow Internal Phase Mod Accuracy at 5GHz</t>
  </si>
  <si>
    <t>Wide Internal Phase Mod Accuracy at 20GHz</t>
  </si>
  <si>
    <t>Narrow Internal Phase Mod Accuracy at 20GHz</t>
  </si>
  <si>
    <t>Measured Deviation</t>
  </si>
  <si>
    <t>FM/PM error%</t>
  </si>
  <si>
    <t xml:space="preserve">Measurement Uncertainty (dB) 
</t>
  </si>
  <si>
    <t>Sensitivity</t>
  </si>
  <si>
    <t>Vmodoff (dBm)</t>
  </si>
  <si>
    <t>Vmodon (dBm)</t>
  </si>
  <si>
    <t xml:space="preserve">Measurement Uncertainty (%) </t>
  </si>
  <si>
    <t>Vmodon = dBm measurement of the CW with Modulation on</t>
  </si>
  <si>
    <t>Vmodoff = dBm measurement of the CW with Modulation off</t>
  </si>
  <si>
    <t>Constant_A= 1</t>
  </si>
  <si>
    <t>RESULT_FINAL = Modulation Index</t>
  </si>
  <si>
    <t>RESULT_1 = CONSTANT_A-(1-CONSTANT_A^2/4+CONSTANT_A^4/64-CONSTANT_A^6/2304+CONSTANT_A^8/147456-CONSTANT_A^10/14745600-10^((Vmodon-Vmodoff)/20))/(-CONSTANT_A/2+CONSTANT_A^3/16-CONSTANT_A^5/384+CONSTANT_A^7/18432-CONSTANT_A^9/1474560)</t>
  </si>
  <si>
    <t>RESULT_2 = RESULT_1-(1-RESULT_1^2/4+RESULT_1^4/64-RESULT_1^6/2304+RESULT_1^8/147456-RESULT_1^10/14745600-10^((Vmodon-Vmodoff)/20))/(-RESULT_1/2+RESULT_1^3/16-RESULT_1^5/384+RESULT_1^7/18432-RESULT_1^9/1474560)</t>
  </si>
  <si>
    <t>RESULT_3 = RESULT_2-(1-RESULT_2^2/4+RESULT_2^4/64-RESULT_2^6/2304+RESULT_2^8/147456-RESULT_2^10/14745600-10^((Vmodon-Vmodoff)/20))/(-RESULT_2/2+RESULT_2^3/16-RESULT_2^5/384+RESULT_2^7/18432-RESULT_2^9/1474560)</t>
  </si>
  <si>
    <t>RESULT_4 = RESULT_3-(1-RESULT_3^2/4+RESULT_3^4/64-RESULT_3^6/2304+RESULT_3^8/147456-RESULT_3^10/14745600-10^((Vmodon-Vmodoff)/20))/(-RESULT_3/2+RESULT_3^3/16-RESULT_3^5/384+RESULT_3^7/18432-RESULT_3^9/1474560)</t>
  </si>
  <si>
    <t>RESULT_5 = RESULT_4-(1-RESULT_4^2/4+RESULT_4^4/64-RESULT_4^6/2304+RESULT_4^8/147456-RESULT_4^10/14745600-10^((Vmodon-Vmodoff)/20))/(-RESULT_4/2+RESULT_4^3/16-RESULT_4^5/384+RESULT_4^7/18432-RESULT_4^9/1474560)</t>
  </si>
  <si>
    <t>RESULT_6 = RESULT_5-(1-RESULT_5^2/4+RESULT_5^4/64-RESULT_5^6/2304+RESULT_5^8/147456-RESULT_5^10/14745600-10^((Vmodon-Vmodoff)/20))/(-RESULT_5/2+RESULT_5^3/16-RESULT_5^5/384+RESULT_5^7/18432-RESULT_5^9/1474560)</t>
  </si>
  <si>
    <t>RESULT_7 = RESULT_6-(1-RESULT_6^2/4+RESULT_6^4/64-RESULT_6^6/2304+RESULT_6^8/147456-RESULT_6^10/14745600-10^((Vmodon-Vmodoff)/20))/(-RESULT_6/2+RESULT_6^3/16-RESULT_6^5/384+RESULT_6^7/18432-RESULT_6^9/1474560)</t>
  </si>
  <si>
    <t>RESULT_8 = RESULT_7-(1-RESULT_7^2/4+RESULT_7^4/64-RESULT_7^6/2304+RESULT_7^8/147456-RESULT_7^10/14745600-10^((Vmodon-Vmodoff)/20))/(-RESULT_7/2+RESULT_7^3/16-RESULT_7^5/384+RESULT_7^7/18432-RESULT_7^9/1474560)</t>
  </si>
  <si>
    <t>RESULT_9 = RESULT_8-(1-RESULT_8^2/4+RESULT_8^4/64-RESULT_8^6/2304+RESULT_8^8/147456-RESULT_8^10/14745600-10^((Vmodon-Vmodoff)/20))/(-RESULT_8/2+RESULT_8^3/16-RESULT_8^5/384+RESULT_8^7/18432-RESULT_8^9/1474560)</t>
  </si>
  <si>
    <t>RESULT_10 = RESULT_9-(1-RESULT_9^2/4+RESULT_9^4/64-RESULT_9^6/2304+RESULT_9^8/147456-RESULT_9^10/14745600-10^((Vmodon-Vmodoff)/20))/(-RESULT_9/2+RESULT_9^3/16-RESULT_9^5/384+RESULT_9^7/18432-RESULT_9^9/1474560)</t>
  </si>
  <si>
    <t>RESULT_11 = RESULT_10-(1-RESULT_10^2/4+RESULT_10^4/64-RESULT_10^6/2304+RESULT_10^8/147456-RESULT_10^10/14745600-10^((Vmodon-Vmodoff)/20))/(-RESULT_10/2+RESULT_10^3/16-RESULT_10^5/384+RESULT_10^7/18432-RESULT_10^9/1474560)</t>
  </si>
  <si>
    <t>RESULT_12 = RESULT_11-(1-RESULT_11^2/4+RESULT_11^4/64-RESULT_11^6/2304+RESULT_11^8/147456-RESULT_11^10/14745600-10^((Vmodon-Vmodoff)/20))/(-RESULT_11/2+RESULT_11^3/16-RESULT_11^5/384+RESULT_11^7/18432-RESULT_11^9/1474560)</t>
  </si>
  <si>
    <t>RESULT_13 = RESULT_12-(1-RESULT_12^2/4+RESULT_12^4/64-RESULT_12^6/2304+RESULT_12^8/147456-RESULT_12^10/14745600-10^((Vmodon-Vmodoff)/20))/(-RESULT_12/2+RESULT_12^3/16-RESULT_12^5/384+RESULT_12^7/18432-RESULT_12^9/1474560)</t>
  </si>
  <si>
    <t>RESULT_FINAL = RESULT_13-(1-RESULT_13^2/4+RESULT_13^4/64-RESULT_13^6/2304+RESULT_13^8/147456-RESULT_13^10/14745600-10^((Vmodon-Vmodoff)/20))/(-RESULT_13/2+RESULT_13^3/16-RESULT_13^5/384+RESULT_13^7/18432-RESULT_13^9/1474560)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</si>
</sst>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00000000"/>
    <numFmt numFmtId="173" formatCode="0.0"/>
    <numFmt numFmtId="174" formatCode="0.000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9" fontId="0" fillId="0" borderId="10" xfId="57" applyFont="1" applyBorder="1" applyAlignment="1">
      <alignment/>
    </xf>
    <xf numFmtId="174" fontId="0" fillId="0" borderId="10" xfId="57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3" fontId="0" fillId="0" borderId="10" xfId="0" applyNumberFormat="1" applyFill="1" applyBorder="1" applyAlignment="1">
      <alignment horizontal="center"/>
    </xf>
    <xf numFmtId="17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/>
    </xf>
    <xf numFmtId="0" fontId="0" fillId="35" borderId="10" xfId="0" applyFill="1" applyBorder="1" applyAlignment="1">
      <alignment horizontal="center" wrapText="1"/>
    </xf>
    <xf numFmtId="164" fontId="3" fillId="35" borderId="10" xfId="57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4" width="11.7109375" style="0" customWidth="1"/>
    <col min="5" max="5" width="9.421875" style="0" customWidth="1"/>
    <col min="6" max="6" width="10.28125" style="0" customWidth="1"/>
    <col min="7" max="7" width="11.57421875" style="0" bestFit="1" customWidth="1"/>
    <col min="8" max="8" width="12.8515625" style="40" customWidth="1"/>
    <col min="9" max="9" width="5.8515625" style="0" hidden="1" customWidth="1"/>
    <col min="10" max="22" width="7.00390625" style="0" hidden="1" customWidth="1"/>
    <col min="23" max="23" width="3.8515625" style="0" hidden="1" customWidth="1"/>
    <col min="24" max="24" width="12.00390625" style="0" bestFit="1" customWidth="1"/>
    <col min="25" max="48" width="5.8515625" style="0" customWidth="1"/>
  </cols>
  <sheetData>
    <row r="1" spans="1:8" ht="12.75">
      <c r="A1" s="32" t="s">
        <v>23</v>
      </c>
      <c r="B1" s="32"/>
      <c r="C1" s="3"/>
      <c r="D1" s="3"/>
      <c r="E1" s="3"/>
      <c r="F1" s="3"/>
      <c r="G1" s="3"/>
      <c r="H1" s="33"/>
    </row>
    <row r="2" spans="1:8" ht="12.75">
      <c r="A2" s="32" t="s">
        <v>9</v>
      </c>
      <c r="B2" s="32"/>
      <c r="C2" s="3"/>
      <c r="D2" s="3"/>
      <c r="E2" s="3"/>
      <c r="F2" s="3"/>
      <c r="G2" s="3"/>
      <c r="H2" s="37"/>
    </row>
    <row r="3" spans="1:8" s="5" customFormat="1" ht="51">
      <c r="A3" s="8" t="s">
        <v>18</v>
      </c>
      <c r="B3" s="8" t="s">
        <v>24</v>
      </c>
      <c r="C3" s="8" t="s">
        <v>47</v>
      </c>
      <c r="D3" s="8" t="s">
        <v>48</v>
      </c>
      <c r="E3" s="8" t="s">
        <v>0</v>
      </c>
      <c r="F3" s="8" t="s">
        <v>10</v>
      </c>
      <c r="G3" s="8" t="s">
        <v>7</v>
      </c>
      <c r="H3" s="38" t="s">
        <v>45</v>
      </c>
    </row>
    <row r="4" spans="1:23" ht="12.75">
      <c r="A4" s="7" t="s">
        <v>1</v>
      </c>
      <c r="B4" s="7" t="s">
        <v>1</v>
      </c>
      <c r="C4" s="11">
        <v>-3.4</v>
      </c>
      <c r="D4" s="2">
        <v>-6.3</v>
      </c>
      <c r="E4" s="2">
        <f>W4</f>
        <v>1.1073703419551792</v>
      </c>
      <c r="F4" s="24">
        <f>20*LOG($E$7/E4)</f>
        <v>-0.6086515964367172</v>
      </c>
      <c r="G4" s="9" t="s">
        <v>11</v>
      </c>
      <c r="H4" s="42">
        <v>0.07</v>
      </c>
      <c r="I4" s="1">
        <v>1</v>
      </c>
      <c r="J4">
        <f>I4-(1-I4^2/4+I4^4/64-I4^6/2304+I4^8/147456-I4^10/14745600-10^(($D4-$C4)/20))/(-I4/2+I4^3/16-I4^5/384+I4^7/18432-I4^9/1474560)</f>
        <v>1.1114741732867248</v>
      </c>
      <c r="K4">
        <f aca="true" t="shared" si="0" ref="K4:W4">J4-(1-J4^2/4+J4^4/64-J4^6/2304+J4^8/147456-J4^10/14745600-10^(($D4-$C4)/20))/(-J4/2+J4^3/16-J4^5/384+J4^7/18432-J4^9/1474560)</f>
        <v>1.1073754561717135</v>
      </c>
      <c r="L4">
        <f t="shared" si="0"/>
        <v>1.107370341963168</v>
      </c>
      <c r="M4">
        <f t="shared" si="0"/>
        <v>1.1073703419551792</v>
      </c>
      <c r="N4">
        <f t="shared" si="0"/>
        <v>1.1073703419551792</v>
      </c>
      <c r="O4">
        <f t="shared" si="0"/>
        <v>1.1073703419551792</v>
      </c>
      <c r="P4">
        <f t="shared" si="0"/>
        <v>1.1073703419551792</v>
      </c>
      <c r="Q4">
        <f t="shared" si="0"/>
        <v>1.1073703419551792</v>
      </c>
      <c r="R4">
        <f t="shared" si="0"/>
        <v>1.1073703419551792</v>
      </c>
      <c r="S4">
        <f t="shared" si="0"/>
        <v>1.1073703419551792</v>
      </c>
      <c r="T4">
        <f t="shared" si="0"/>
        <v>1.1073703419551792</v>
      </c>
      <c r="U4">
        <f t="shared" si="0"/>
        <v>1.1073703419551792</v>
      </c>
      <c r="V4">
        <f t="shared" si="0"/>
        <v>1.1073703419551792</v>
      </c>
      <c r="W4">
        <f t="shared" si="0"/>
        <v>1.1073703419551792</v>
      </c>
    </row>
    <row r="5" spans="1:23" ht="12.75">
      <c r="A5" s="7" t="s">
        <v>2</v>
      </c>
      <c r="B5" s="7" t="s">
        <v>2</v>
      </c>
      <c r="C5" s="11">
        <v>-3.4</v>
      </c>
      <c r="D5" s="2">
        <v>-6.28</v>
      </c>
      <c r="E5" s="2">
        <f aca="true" t="shared" si="1" ref="E5:E10">W5</f>
        <v>1.1038766811734417</v>
      </c>
      <c r="F5" s="24">
        <f>20*LOG($E$7/E5)</f>
        <v>-0.58120502270198</v>
      </c>
      <c r="G5" s="9" t="s">
        <v>11</v>
      </c>
      <c r="H5" s="42">
        <v>0.07</v>
      </c>
      <c r="I5" s="1">
        <v>1</v>
      </c>
      <c r="J5">
        <f aca="true" t="shared" si="2" ref="J5:W5">I5-(1-I5^2/4+I5^4/64-I5^6/2304+I5^8/147456-I5^10/14745600-10^(($D5-$C5)/20))/(-I5/2+I5^3/16-I5^5/384+I5^7/18432-I5^9/1474560)</f>
        <v>1.107722602238162</v>
      </c>
      <c r="K5">
        <f t="shared" si="2"/>
        <v>1.103881202997472</v>
      </c>
      <c r="L5">
        <f t="shared" si="2"/>
        <v>1.1038766811797265</v>
      </c>
      <c r="M5">
        <f t="shared" si="2"/>
        <v>1.1038766811734417</v>
      </c>
      <c r="N5">
        <f t="shared" si="2"/>
        <v>1.1038766811734417</v>
      </c>
      <c r="O5">
        <f t="shared" si="2"/>
        <v>1.1038766811734417</v>
      </c>
      <c r="P5">
        <f t="shared" si="2"/>
        <v>1.1038766811734417</v>
      </c>
      <c r="Q5">
        <f t="shared" si="2"/>
        <v>1.1038766811734417</v>
      </c>
      <c r="R5">
        <f t="shared" si="2"/>
        <v>1.1038766811734417</v>
      </c>
      <c r="S5">
        <f t="shared" si="2"/>
        <v>1.1038766811734417</v>
      </c>
      <c r="T5">
        <f t="shared" si="2"/>
        <v>1.1038766811734417</v>
      </c>
      <c r="U5">
        <f t="shared" si="2"/>
        <v>1.1038766811734417</v>
      </c>
      <c r="V5">
        <f t="shared" si="2"/>
        <v>1.1038766811734417</v>
      </c>
      <c r="W5">
        <f t="shared" si="2"/>
        <v>1.1038766811734417</v>
      </c>
    </row>
    <row r="6" spans="1:23" ht="12.75">
      <c r="A6" s="7" t="s">
        <v>3</v>
      </c>
      <c r="B6" s="7" t="s">
        <v>3</v>
      </c>
      <c r="C6" s="11">
        <v>-3.42</v>
      </c>
      <c r="D6" s="2">
        <v>-6.05</v>
      </c>
      <c r="E6" s="2">
        <f t="shared" si="1"/>
        <v>1.0588381367209916</v>
      </c>
      <c r="F6" s="24">
        <f>20*LOG($E$7/E6)</f>
        <v>-0.21938534124874978</v>
      </c>
      <c r="G6" s="9" t="s">
        <v>11</v>
      </c>
      <c r="H6" s="42">
        <v>0.07</v>
      </c>
      <c r="I6" s="1">
        <v>1</v>
      </c>
      <c r="J6">
        <f aca="true" t="shared" si="3" ref="J6:W6">I6-(1-I6^2/4+I6^4/64-I6^6/2304+I6^8/147456-I6^10/14745600-10^(($D6-$C6)/20))/(-I6/2+I6^3/16-I6^5/384+I6^7/18432-I6^9/1474560)</f>
        <v>1.0600917794789855</v>
      </c>
      <c r="K6">
        <f t="shared" si="3"/>
        <v>1.0588386594795596</v>
      </c>
      <c r="L6">
        <f t="shared" si="3"/>
        <v>1.0588381367210828</v>
      </c>
      <c r="M6">
        <f t="shared" si="3"/>
        <v>1.0588381367209916</v>
      </c>
      <c r="N6">
        <f t="shared" si="3"/>
        <v>1.0588381367209916</v>
      </c>
      <c r="O6">
        <f t="shared" si="3"/>
        <v>1.0588381367209916</v>
      </c>
      <c r="P6">
        <f t="shared" si="3"/>
        <v>1.0588381367209916</v>
      </c>
      <c r="Q6">
        <f t="shared" si="3"/>
        <v>1.0588381367209916</v>
      </c>
      <c r="R6">
        <f t="shared" si="3"/>
        <v>1.0588381367209916</v>
      </c>
      <c r="S6">
        <f t="shared" si="3"/>
        <v>1.0588381367209916</v>
      </c>
      <c r="T6">
        <f t="shared" si="3"/>
        <v>1.0588381367209916</v>
      </c>
      <c r="U6">
        <f t="shared" si="3"/>
        <v>1.0588381367209916</v>
      </c>
      <c r="V6">
        <f t="shared" si="3"/>
        <v>1.0588381367209916</v>
      </c>
      <c r="W6">
        <f t="shared" si="3"/>
        <v>1.0588381367209916</v>
      </c>
    </row>
    <row r="7" spans="1:23" ht="12.75">
      <c r="A7" s="7" t="s">
        <v>19</v>
      </c>
      <c r="B7" s="7" t="s">
        <v>19</v>
      </c>
      <c r="C7" s="11">
        <v>-3.38</v>
      </c>
      <c r="D7" s="2">
        <v>-5.87</v>
      </c>
      <c r="E7" s="2">
        <f t="shared" si="1"/>
        <v>1.0324292688056729</v>
      </c>
      <c r="F7" s="24" t="s">
        <v>14</v>
      </c>
      <c r="G7" s="9" t="s">
        <v>8</v>
      </c>
      <c r="H7" s="39" t="s">
        <v>8</v>
      </c>
      <c r="I7" s="1">
        <v>1</v>
      </c>
      <c r="J7">
        <f aca="true" t="shared" si="4" ref="J7:W7">I7-(1-I7^2/4+I7^4/64-I7^6/2304+I7^8/147456-I7^10/14745600-10^(($D7-$C7)/20))/(-I7/2+I7^3/16-I7^5/384+I7^7/18432-I7^9/1474560)</f>
        <v>1.0328135724684584</v>
      </c>
      <c r="K7">
        <f t="shared" si="4"/>
        <v>1.03242932033598</v>
      </c>
      <c r="L7">
        <f t="shared" si="4"/>
        <v>1.032429268805674</v>
      </c>
      <c r="M7">
        <f t="shared" si="4"/>
        <v>1.032429268805673</v>
      </c>
      <c r="N7">
        <f t="shared" si="4"/>
        <v>1.0324292688056729</v>
      </c>
      <c r="O7">
        <f t="shared" si="4"/>
        <v>1.0324292688056729</v>
      </c>
      <c r="P7">
        <f t="shared" si="4"/>
        <v>1.0324292688056729</v>
      </c>
      <c r="Q7">
        <f t="shared" si="4"/>
        <v>1.0324292688056729</v>
      </c>
      <c r="R7">
        <f t="shared" si="4"/>
        <v>1.0324292688056729</v>
      </c>
      <c r="S7">
        <f t="shared" si="4"/>
        <v>1.0324292688056729</v>
      </c>
      <c r="T7">
        <f t="shared" si="4"/>
        <v>1.0324292688056729</v>
      </c>
      <c r="U7">
        <f t="shared" si="4"/>
        <v>1.0324292688056729</v>
      </c>
      <c r="V7">
        <f t="shared" si="4"/>
        <v>1.0324292688056729</v>
      </c>
      <c r="W7">
        <f t="shared" si="4"/>
        <v>1.0324292688056729</v>
      </c>
    </row>
    <row r="8" spans="1:23" ht="12.75">
      <c r="A8" s="7" t="s">
        <v>4</v>
      </c>
      <c r="B8" s="7" t="s">
        <v>4</v>
      </c>
      <c r="C8" s="11">
        <v>-3.4</v>
      </c>
      <c r="D8" s="2">
        <v>-5.97</v>
      </c>
      <c r="E8" s="2">
        <f t="shared" si="1"/>
        <v>1.0476302211137962</v>
      </c>
      <c r="F8" s="24">
        <f>20*LOG($E$7/E8)</f>
        <v>-0.12695420041860836</v>
      </c>
      <c r="G8" s="9" t="s">
        <v>11</v>
      </c>
      <c r="H8" s="42">
        <v>0.07</v>
      </c>
      <c r="I8" s="1">
        <v>1</v>
      </c>
      <c r="J8">
        <f aca="true" t="shared" si="5" ref="J8:W8">I8-(1-I8^2/4+I8^4/64-I8^6/2304+I8^8/147456-I8^10/14745600-10^(($D8-$C8)/20))/(-I8/2+I8^3/16-I8^5/384+I8^7/18432-I8^9/1474560)</f>
        <v>1.0484549358650017</v>
      </c>
      <c r="K8">
        <f t="shared" si="5"/>
        <v>1.0476304520187782</v>
      </c>
      <c r="L8">
        <f t="shared" si="5"/>
        <v>1.0476302211138144</v>
      </c>
      <c r="M8">
        <f t="shared" si="5"/>
        <v>1.0476302211137962</v>
      </c>
      <c r="N8">
        <f t="shared" si="5"/>
        <v>1.0476302211137962</v>
      </c>
      <c r="O8">
        <f t="shared" si="5"/>
        <v>1.0476302211137962</v>
      </c>
      <c r="P8">
        <f t="shared" si="5"/>
        <v>1.0476302211137962</v>
      </c>
      <c r="Q8">
        <f t="shared" si="5"/>
        <v>1.0476302211137962</v>
      </c>
      <c r="R8">
        <f t="shared" si="5"/>
        <v>1.0476302211137962</v>
      </c>
      <c r="S8">
        <f t="shared" si="5"/>
        <v>1.0476302211137962</v>
      </c>
      <c r="T8">
        <f t="shared" si="5"/>
        <v>1.0476302211137962</v>
      </c>
      <c r="U8">
        <f t="shared" si="5"/>
        <v>1.0476302211137962</v>
      </c>
      <c r="V8">
        <f t="shared" si="5"/>
        <v>1.0476302211137962</v>
      </c>
      <c r="W8">
        <f t="shared" si="5"/>
        <v>1.0476302211137962</v>
      </c>
    </row>
    <row r="9" spans="1:23" ht="12.75">
      <c r="A9" s="7" t="s">
        <v>5</v>
      </c>
      <c r="B9" s="7" t="s">
        <v>5</v>
      </c>
      <c r="C9" s="11">
        <v>-3.4</v>
      </c>
      <c r="D9" s="2">
        <v>-5.8</v>
      </c>
      <c r="E9" s="2">
        <f t="shared" si="1"/>
        <v>1.0149616901227767</v>
      </c>
      <c r="F9" s="24">
        <f>20*LOG($E$7/E9)</f>
        <v>0.14821316015358987</v>
      </c>
      <c r="G9" s="9" t="s">
        <v>11</v>
      </c>
      <c r="H9" s="42">
        <v>0.07</v>
      </c>
      <c r="I9" s="1">
        <v>1</v>
      </c>
      <c r="J9">
        <f aca="true" t="shared" si="6" ref="J9:W9">I9-(1-I9^2/4+I9^4/64-I9^6/2304+I9^8/147456-I9^10/14745600-10^(($D9-$C9)/20))/(-I9/2+I9^3/16-I9^5/384+I9^7/18432-I9^9/1474560)</f>
        <v>1.0150439771929938</v>
      </c>
      <c r="K9">
        <f t="shared" si="6"/>
        <v>1.0149616925596878</v>
      </c>
      <c r="L9">
        <f t="shared" si="6"/>
        <v>1.014961690122777</v>
      </c>
      <c r="M9">
        <f t="shared" si="6"/>
        <v>1.0149616901227767</v>
      </c>
      <c r="N9">
        <f t="shared" si="6"/>
        <v>1.0149616901227767</v>
      </c>
      <c r="O9">
        <f t="shared" si="6"/>
        <v>1.0149616901227767</v>
      </c>
      <c r="P9">
        <f t="shared" si="6"/>
        <v>1.0149616901227767</v>
      </c>
      <c r="Q9">
        <f t="shared" si="6"/>
        <v>1.0149616901227767</v>
      </c>
      <c r="R9">
        <f t="shared" si="6"/>
        <v>1.0149616901227767</v>
      </c>
      <c r="S9">
        <f t="shared" si="6"/>
        <v>1.0149616901227767</v>
      </c>
      <c r="T9">
        <f t="shared" si="6"/>
        <v>1.0149616901227767</v>
      </c>
      <c r="U9">
        <f t="shared" si="6"/>
        <v>1.0149616901227767</v>
      </c>
      <c r="V9">
        <f t="shared" si="6"/>
        <v>1.0149616901227767</v>
      </c>
      <c r="W9">
        <f t="shared" si="6"/>
        <v>1.0149616901227767</v>
      </c>
    </row>
    <row r="10" spans="1:23" ht="12.75">
      <c r="A10" s="34" t="s">
        <v>6</v>
      </c>
      <c r="B10" s="34" t="s">
        <v>6</v>
      </c>
      <c r="C10" s="13">
        <v>-3.38</v>
      </c>
      <c r="D10" s="14">
        <v>-5.88</v>
      </c>
      <c r="E10" s="14">
        <f t="shared" si="1"/>
        <v>1.034345841304904</v>
      </c>
      <c r="F10" s="28">
        <f>20*LOG($E$7/E10)</f>
        <v>-0.01610929210637346</v>
      </c>
      <c r="G10" s="15" t="s">
        <v>11</v>
      </c>
      <c r="H10" s="42">
        <v>0.07</v>
      </c>
      <c r="I10" s="1">
        <v>1</v>
      </c>
      <c r="J10">
        <f aca="true" t="shared" si="7" ref="J10:W11">I10-(1-I10^2/4+I10^4/64-I10^6/2304+I10^8/147456-I10^10/14745600-10^(($D10-$C10)/20))/(-I10/2+I10^3/16-I10^5/384+I10^7/18432-I10^9/1474560)</f>
        <v>1.0347766303632466</v>
      </c>
      <c r="K10">
        <f t="shared" si="7"/>
        <v>1.034345905833637</v>
      </c>
      <c r="L10">
        <f t="shared" si="7"/>
        <v>1.0343458413049056</v>
      </c>
      <c r="M10">
        <f t="shared" si="7"/>
        <v>1.034345841304904</v>
      </c>
      <c r="N10">
        <f t="shared" si="7"/>
        <v>1.034345841304904</v>
      </c>
      <c r="O10">
        <f t="shared" si="7"/>
        <v>1.034345841304904</v>
      </c>
      <c r="P10">
        <f t="shared" si="7"/>
        <v>1.034345841304904</v>
      </c>
      <c r="Q10">
        <f t="shared" si="7"/>
        <v>1.034345841304904</v>
      </c>
      <c r="R10">
        <f t="shared" si="7"/>
        <v>1.034345841304904</v>
      </c>
      <c r="S10">
        <f t="shared" si="7"/>
        <v>1.034345841304904</v>
      </c>
      <c r="T10">
        <f t="shared" si="7"/>
        <v>1.034345841304904</v>
      </c>
      <c r="U10">
        <f t="shared" si="7"/>
        <v>1.034345841304904</v>
      </c>
      <c r="V10">
        <f t="shared" si="7"/>
        <v>1.034345841304904</v>
      </c>
      <c r="W10">
        <f t="shared" si="7"/>
        <v>1.034345841304904</v>
      </c>
    </row>
    <row r="11" spans="1:23" ht="12.75">
      <c r="A11" s="34" t="s">
        <v>20</v>
      </c>
      <c r="B11" s="34" t="s">
        <v>21</v>
      </c>
      <c r="C11" s="13">
        <v>-3.4</v>
      </c>
      <c r="D11" s="14">
        <v>-5.7</v>
      </c>
      <c r="E11" s="14">
        <f>W11</f>
        <v>0.9950738507073703</v>
      </c>
      <c r="F11" s="28">
        <f>20*LOG($E$7/E11)</f>
        <v>0.32009988765514585</v>
      </c>
      <c r="G11" s="15" t="s">
        <v>22</v>
      </c>
      <c r="H11" s="42">
        <v>0.07</v>
      </c>
      <c r="I11" s="1">
        <v>1</v>
      </c>
      <c r="J11">
        <f t="shared" si="7"/>
        <v>0.9950828306679291</v>
      </c>
      <c r="K11">
        <f t="shared" si="7"/>
        <v>0.9950738507374177</v>
      </c>
      <c r="L11">
        <f t="shared" si="7"/>
        <v>0.9950738507073705</v>
      </c>
      <c r="M11">
        <f t="shared" si="7"/>
        <v>0.9950738507073703</v>
      </c>
      <c r="N11">
        <f t="shared" si="7"/>
        <v>0.9950738507073705</v>
      </c>
      <c r="O11">
        <f t="shared" si="7"/>
        <v>0.9950738507073703</v>
      </c>
      <c r="P11">
        <f t="shared" si="7"/>
        <v>0.9950738507073705</v>
      </c>
      <c r="Q11">
        <f t="shared" si="7"/>
        <v>0.9950738507073703</v>
      </c>
      <c r="R11">
        <f t="shared" si="7"/>
        <v>0.9950738507073705</v>
      </c>
      <c r="S11">
        <f t="shared" si="7"/>
        <v>0.9950738507073703</v>
      </c>
      <c r="T11">
        <f t="shared" si="7"/>
        <v>0.9950738507073705</v>
      </c>
      <c r="U11">
        <f t="shared" si="7"/>
        <v>0.9950738507073703</v>
      </c>
      <c r="V11">
        <f t="shared" si="7"/>
        <v>0.9950738507073705</v>
      </c>
      <c r="W11">
        <f t="shared" si="7"/>
        <v>0.9950738507073703</v>
      </c>
    </row>
    <row r="12" spans="1:9" ht="12.75">
      <c r="A12" s="4" t="s">
        <v>16</v>
      </c>
      <c r="B12" s="4"/>
      <c r="C12" s="12"/>
      <c r="F12" s="25"/>
      <c r="I12" s="1"/>
    </row>
    <row r="13" spans="1:9" ht="12.75">
      <c r="A13" s="4"/>
      <c r="B13" s="4"/>
      <c r="C13" s="12"/>
      <c r="F13" s="25"/>
      <c r="I13" s="1"/>
    </row>
    <row r="14" spans="1:9" ht="12.75">
      <c r="A14" s="10" t="s">
        <v>12</v>
      </c>
      <c r="B14" s="10"/>
      <c r="C14" s="11"/>
      <c r="D14" s="2"/>
      <c r="E14" s="2"/>
      <c r="F14" s="26"/>
      <c r="G14" s="2"/>
      <c r="H14" s="42"/>
      <c r="I14" s="1"/>
    </row>
    <row r="15" spans="1:9" ht="51">
      <c r="A15" s="8" t="s">
        <v>18</v>
      </c>
      <c r="B15" s="8" t="s">
        <v>46</v>
      </c>
      <c r="C15" s="8" t="s">
        <v>47</v>
      </c>
      <c r="D15" s="8" t="s">
        <v>48</v>
      </c>
      <c r="E15" s="8" t="s">
        <v>0</v>
      </c>
      <c r="F15" s="27" t="s">
        <v>15</v>
      </c>
      <c r="G15" s="8" t="s">
        <v>7</v>
      </c>
      <c r="H15" s="38" t="str">
        <f>H3</f>
        <v>Measurement Uncertainty (dB) 
</v>
      </c>
      <c r="I15" s="1"/>
    </row>
    <row r="16" spans="1:23" ht="12.75">
      <c r="A16" s="7" t="s">
        <v>1</v>
      </c>
      <c r="B16" s="16">
        <v>1</v>
      </c>
      <c r="C16" s="11">
        <v>-3.4</v>
      </c>
      <c r="D16" s="2">
        <v>-5.78</v>
      </c>
      <c r="E16" s="2">
        <f aca="true" t="shared" si="8" ref="E16:E22">W16</f>
        <v>1.0110253679342618</v>
      </c>
      <c r="F16" s="24">
        <f>20*LOG($E$19/E16)</f>
        <v>0.03375194623829127</v>
      </c>
      <c r="G16" s="35" t="s">
        <v>11</v>
      </c>
      <c r="H16" s="43">
        <v>0.07</v>
      </c>
      <c r="I16" s="1">
        <v>1</v>
      </c>
      <c r="J16">
        <f aca="true" t="shared" si="9" ref="J16:W16">I16-(1-I16^2/4+I16^4/64-I16^6/2304+I16^8/147456-I16^10/14745600-10^(($D16-$C16)/20))/(-I16/2+I16^3/16-I16^5/384+I16^7/18432-I16^9/1474560)</f>
        <v>1.0110701115845362</v>
      </c>
      <c r="K16">
        <f t="shared" si="9"/>
        <v>1.0110253686597745</v>
      </c>
      <c r="L16">
        <f t="shared" si="9"/>
        <v>1.0110253679342616</v>
      </c>
      <c r="M16">
        <f t="shared" si="9"/>
        <v>1.0110253679342618</v>
      </c>
      <c r="N16">
        <f t="shared" si="9"/>
        <v>1.0110253679342616</v>
      </c>
      <c r="O16">
        <f t="shared" si="9"/>
        <v>1.0110253679342618</v>
      </c>
      <c r="P16">
        <f t="shared" si="9"/>
        <v>1.0110253679342616</v>
      </c>
      <c r="Q16">
        <f t="shared" si="9"/>
        <v>1.0110253679342618</v>
      </c>
      <c r="R16">
        <f t="shared" si="9"/>
        <v>1.0110253679342616</v>
      </c>
      <c r="S16">
        <f t="shared" si="9"/>
        <v>1.0110253679342618</v>
      </c>
      <c r="T16">
        <f t="shared" si="9"/>
        <v>1.0110253679342616</v>
      </c>
      <c r="U16">
        <f t="shared" si="9"/>
        <v>1.0110253679342618</v>
      </c>
      <c r="V16">
        <f t="shared" si="9"/>
        <v>1.0110253679342616</v>
      </c>
      <c r="W16">
        <f t="shared" si="9"/>
        <v>1.0110253679342618</v>
      </c>
    </row>
    <row r="17" spans="1:23" ht="12.75">
      <c r="A17" s="7" t="s">
        <v>2</v>
      </c>
      <c r="B17" s="16">
        <v>1</v>
      </c>
      <c r="C17" s="11">
        <v>-3.38</v>
      </c>
      <c r="D17" s="2">
        <v>-5.75</v>
      </c>
      <c r="E17" s="2">
        <f t="shared" si="8"/>
        <v>1.0090495807496844</v>
      </c>
      <c r="F17" s="24">
        <f>20*LOG($E$19/E17)</f>
        <v>0.050742875131434585</v>
      </c>
      <c r="G17" s="35" t="s">
        <v>11</v>
      </c>
      <c r="H17" s="43">
        <v>0.07</v>
      </c>
      <c r="I17" s="1">
        <v>1</v>
      </c>
      <c r="J17">
        <f aca="true" t="shared" si="10" ref="J17:W17">I17-(1-I17^2/4+I17^4/64-I17^6/2304+I17^8/147456-I17^10/14745600-10^(($D17-$C17)/20))/(-I17/2+I17^3/16-I17^5/384+I17^7/18432-I17^9/1474560)</f>
        <v>1.0090797448341497</v>
      </c>
      <c r="K17">
        <f t="shared" si="10"/>
        <v>1.009049581080562</v>
      </c>
      <c r="L17">
        <f t="shared" si="10"/>
        <v>1.0090495807496849</v>
      </c>
      <c r="M17">
        <f t="shared" si="10"/>
        <v>1.0090495807496844</v>
      </c>
      <c r="N17">
        <f t="shared" si="10"/>
        <v>1.0090495807496844</v>
      </c>
      <c r="O17">
        <f t="shared" si="10"/>
        <v>1.0090495807496844</v>
      </c>
      <c r="P17">
        <f t="shared" si="10"/>
        <v>1.0090495807496844</v>
      </c>
      <c r="Q17">
        <f t="shared" si="10"/>
        <v>1.0090495807496844</v>
      </c>
      <c r="R17">
        <f t="shared" si="10"/>
        <v>1.0090495807496844</v>
      </c>
      <c r="S17">
        <f t="shared" si="10"/>
        <v>1.0090495807496844</v>
      </c>
      <c r="T17">
        <f t="shared" si="10"/>
        <v>1.0090495807496844</v>
      </c>
      <c r="U17">
        <f t="shared" si="10"/>
        <v>1.0090495807496844</v>
      </c>
      <c r="V17">
        <f t="shared" si="10"/>
        <v>1.0090495807496844</v>
      </c>
      <c r="W17">
        <f t="shared" si="10"/>
        <v>1.0090495807496844</v>
      </c>
    </row>
    <row r="18" spans="1:23" ht="12.75">
      <c r="A18" s="7" t="s">
        <v>3</v>
      </c>
      <c r="B18" s="16">
        <v>1</v>
      </c>
      <c r="C18" s="11">
        <v>-3.38</v>
      </c>
      <c r="D18" s="2">
        <v>-5.53</v>
      </c>
      <c r="E18" s="2">
        <f t="shared" si="8"/>
        <v>0.9642285509088612</v>
      </c>
      <c r="F18" s="24">
        <f>20*LOG($E$19/E18)</f>
        <v>0.4453932641451613</v>
      </c>
      <c r="G18" s="35" t="s">
        <v>11</v>
      </c>
      <c r="H18" s="43">
        <v>0.07</v>
      </c>
      <c r="I18" s="1">
        <v>1</v>
      </c>
      <c r="J18">
        <f aca="true" t="shared" si="11" ref="J18:W18">I18-(1-I18^2/4+I18^4/64-I18^6/2304+I18^8/147456-I18^10/14745600-10^(($D18-$C18)/20))/(-I18/2+I18^3/16-I18^5/384+I18^7/18432-I18^9/1474560)</f>
        <v>0.9647068897228432</v>
      </c>
      <c r="K18">
        <f t="shared" si="11"/>
        <v>0.9642286407838918</v>
      </c>
      <c r="L18">
        <f t="shared" si="11"/>
        <v>0.9642285509088643</v>
      </c>
      <c r="M18">
        <f t="shared" si="11"/>
        <v>0.9642285509088614</v>
      </c>
      <c r="N18">
        <f t="shared" si="11"/>
        <v>0.9642285509088612</v>
      </c>
      <c r="O18">
        <f t="shared" si="11"/>
        <v>0.9642285509088612</v>
      </c>
      <c r="P18">
        <f t="shared" si="11"/>
        <v>0.9642285509088612</v>
      </c>
      <c r="Q18">
        <f t="shared" si="11"/>
        <v>0.9642285509088612</v>
      </c>
      <c r="R18">
        <f t="shared" si="11"/>
        <v>0.9642285509088612</v>
      </c>
      <c r="S18">
        <f t="shared" si="11"/>
        <v>0.9642285509088612</v>
      </c>
      <c r="T18">
        <f t="shared" si="11"/>
        <v>0.9642285509088612</v>
      </c>
      <c r="U18">
        <f t="shared" si="11"/>
        <v>0.9642285509088612</v>
      </c>
      <c r="V18">
        <f t="shared" si="11"/>
        <v>0.9642285509088612</v>
      </c>
      <c r="W18">
        <f t="shared" si="11"/>
        <v>0.9642285509088612</v>
      </c>
    </row>
    <row r="19" spans="1:23" ht="12.75">
      <c r="A19" s="7" t="s">
        <v>19</v>
      </c>
      <c r="B19" s="16">
        <v>1</v>
      </c>
      <c r="C19" s="11">
        <v>-3.4</v>
      </c>
      <c r="D19" s="2">
        <v>-5.8</v>
      </c>
      <c r="E19" s="2">
        <f t="shared" si="8"/>
        <v>1.0149616901227767</v>
      </c>
      <c r="F19" s="24" t="s">
        <v>14</v>
      </c>
      <c r="G19" s="35" t="s">
        <v>8</v>
      </c>
      <c r="H19" s="43" t="s">
        <v>8</v>
      </c>
      <c r="I19" s="1">
        <v>1</v>
      </c>
      <c r="J19">
        <f aca="true" t="shared" si="12" ref="J19:W19">I19-(1-I19^2/4+I19^4/64-I19^6/2304+I19^8/147456-I19^10/14745600-10^(($D19-$C19)/20))/(-I19/2+I19^3/16-I19^5/384+I19^7/18432-I19^9/1474560)</f>
        <v>1.0150439771929938</v>
      </c>
      <c r="K19">
        <f t="shared" si="12"/>
        <v>1.0149616925596878</v>
      </c>
      <c r="L19">
        <f t="shared" si="12"/>
        <v>1.014961690122777</v>
      </c>
      <c r="M19">
        <f t="shared" si="12"/>
        <v>1.0149616901227767</v>
      </c>
      <c r="N19">
        <f t="shared" si="12"/>
        <v>1.0149616901227767</v>
      </c>
      <c r="O19">
        <f t="shared" si="12"/>
        <v>1.0149616901227767</v>
      </c>
      <c r="P19">
        <f t="shared" si="12"/>
        <v>1.0149616901227767</v>
      </c>
      <c r="Q19">
        <f t="shared" si="12"/>
        <v>1.0149616901227767</v>
      </c>
      <c r="R19">
        <f t="shared" si="12"/>
        <v>1.0149616901227767</v>
      </c>
      <c r="S19">
        <f t="shared" si="12"/>
        <v>1.0149616901227767</v>
      </c>
      <c r="T19">
        <f t="shared" si="12"/>
        <v>1.0149616901227767</v>
      </c>
      <c r="U19">
        <f t="shared" si="12"/>
        <v>1.0149616901227767</v>
      </c>
      <c r="V19">
        <f t="shared" si="12"/>
        <v>1.0149616901227767</v>
      </c>
      <c r="W19">
        <f t="shared" si="12"/>
        <v>1.0149616901227767</v>
      </c>
    </row>
    <row r="20" spans="1:23" ht="12.75">
      <c r="A20" s="7" t="s">
        <v>4</v>
      </c>
      <c r="B20" s="16">
        <v>1</v>
      </c>
      <c r="C20" s="11">
        <v>-3.42</v>
      </c>
      <c r="D20" s="2">
        <v>-5.82</v>
      </c>
      <c r="E20" s="2">
        <f t="shared" si="8"/>
        <v>1.0149616901227767</v>
      </c>
      <c r="F20" s="24">
        <f>20*LOG($E$19/E20)</f>
        <v>0</v>
      </c>
      <c r="G20" s="35" t="s">
        <v>11</v>
      </c>
      <c r="H20" s="43">
        <v>0.07</v>
      </c>
      <c r="I20" s="1">
        <v>1</v>
      </c>
      <c r="J20">
        <f aca="true" t="shared" si="13" ref="J20:W20">I20-(1-I20^2/4+I20^4/64-I20^6/2304+I20^8/147456-I20^10/14745600-10^(($D20-$C20)/20))/(-I20/2+I20^3/16-I20^5/384+I20^7/18432-I20^9/1474560)</f>
        <v>1.0150439771929938</v>
      </c>
      <c r="K20">
        <f t="shared" si="13"/>
        <v>1.0149616925596878</v>
      </c>
      <c r="L20">
        <f t="shared" si="13"/>
        <v>1.014961690122777</v>
      </c>
      <c r="M20">
        <f t="shared" si="13"/>
        <v>1.0149616901227767</v>
      </c>
      <c r="N20">
        <f t="shared" si="13"/>
        <v>1.0149616901227767</v>
      </c>
      <c r="O20">
        <f t="shared" si="13"/>
        <v>1.0149616901227767</v>
      </c>
      <c r="P20">
        <f t="shared" si="13"/>
        <v>1.0149616901227767</v>
      </c>
      <c r="Q20">
        <f t="shared" si="13"/>
        <v>1.0149616901227767</v>
      </c>
      <c r="R20">
        <f t="shared" si="13"/>
        <v>1.0149616901227767</v>
      </c>
      <c r="S20">
        <f t="shared" si="13"/>
        <v>1.0149616901227767</v>
      </c>
      <c r="T20">
        <f t="shared" si="13"/>
        <v>1.0149616901227767</v>
      </c>
      <c r="U20">
        <f t="shared" si="13"/>
        <v>1.0149616901227767</v>
      </c>
      <c r="V20">
        <f t="shared" si="13"/>
        <v>1.0149616901227767</v>
      </c>
      <c r="W20">
        <f t="shared" si="13"/>
        <v>1.0149616901227767</v>
      </c>
    </row>
    <row r="21" spans="1:23" ht="12.75">
      <c r="A21" s="7" t="s">
        <v>5</v>
      </c>
      <c r="B21" s="16">
        <v>1</v>
      </c>
      <c r="C21" s="11">
        <v>-3.38</v>
      </c>
      <c r="D21" s="2">
        <v>-5.48</v>
      </c>
      <c r="E21" s="2">
        <f t="shared" si="8"/>
        <v>0.953658912363965</v>
      </c>
      <c r="F21" s="24">
        <f>20*LOG($E$19/E21)</f>
        <v>0.5411315648982384</v>
      </c>
      <c r="G21" s="35" t="s">
        <v>11</v>
      </c>
      <c r="H21" s="43">
        <v>0.07</v>
      </c>
      <c r="I21" s="1">
        <v>1</v>
      </c>
      <c r="J21">
        <f aca="true" t="shared" si="14" ref="J21:W23">I21-(1-I21^2/4+I21^4/64-I21^6/2304+I21^8/147456-I21^10/14745600-10^(($D21-$C21)/20))/(-I21/2+I21^3/16-I21^5/384+I21^7/18432-I21^9/1474560)</f>
        <v>0.9544644436027142</v>
      </c>
      <c r="K21">
        <f t="shared" si="14"/>
        <v>0.9536591718136733</v>
      </c>
      <c r="L21">
        <f t="shared" si="14"/>
        <v>0.9536589123639918</v>
      </c>
      <c r="M21">
        <f t="shared" si="14"/>
        <v>0.9536589123639648</v>
      </c>
      <c r="N21">
        <f t="shared" si="14"/>
        <v>0.953658912363965</v>
      </c>
      <c r="O21">
        <f t="shared" si="14"/>
        <v>0.953658912363965</v>
      </c>
      <c r="P21">
        <f t="shared" si="14"/>
        <v>0.953658912363965</v>
      </c>
      <c r="Q21">
        <f t="shared" si="14"/>
        <v>0.953658912363965</v>
      </c>
      <c r="R21">
        <f t="shared" si="14"/>
        <v>0.953658912363965</v>
      </c>
      <c r="S21">
        <f t="shared" si="14"/>
        <v>0.953658912363965</v>
      </c>
      <c r="T21">
        <f t="shared" si="14"/>
        <v>0.953658912363965</v>
      </c>
      <c r="U21">
        <f t="shared" si="14"/>
        <v>0.953658912363965</v>
      </c>
      <c r="V21">
        <f t="shared" si="14"/>
        <v>0.953658912363965</v>
      </c>
      <c r="W21">
        <f t="shared" si="14"/>
        <v>0.953658912363965</v>
      </c>
    </row>
    <row r="22" spans="1:25" ht="12.75">
      <c r="A22" s="7" t="s">
        <v>6</v>
      </c>
      <c r="B22" s="16">
        <v>1</v>
      </c>
      <c r="C22" s="13">
        <v>-3.4</v>
      </c>
      <c r="D22" s="14">
        <v>-5.53</v>
      </c>
      <c r="E22" s="14">
        <f t="shared" si="8"/>
        <v>0.9600186120920579</v>
      </c>
      <c r="F22" s="28">
        <f>20*LOG($E$19/E22)</f>
        <v>0.4833999433216915</v>
      </c>
      <c r="G22" s="36" t="s">
        <v>11</v>
      </c>
      <c r="H22" s="43">
        <v>0.07</v>
      </c>
      <c r="I22" s="1">
        <v>1</v>
      </c>
      <c r="J22">
        <f t="shared" si="14"/>
        <v>0.9606169851436192</v>
      </c>
      <c r="K22">
        <f t="shared" si="14"/>
        <v>0.960018753734922</v>
      </c>
      <c r="L22">
        <f t="shared" si="14"/>
        <v>0.960018612092066</v>
      </c>
      <c r="M22">
        <f t="shared" si="14"/>
        <v>0.9600186120920579</v>
      </c>
      <c r="N22">
        <f t="shared" si="14"/>
        <v>0.9600186120920581</v>
      </c>
      <c r="O22">
        <f t="shared" si="14"/>
        <v>0.9600186120920579</v>
      </c>
      <c r="P22">
        <f t="shared" si="14"/>
        <v>0.9600186120920581</v>
      </c>
      <c r="Q22">
        <f t="shared" si="14"/>
        <v>0.9600186120920579</v>
      </c>
      <c r="R22">
        <f t="shared" si="14"/>
        <v>0.9600186120920581</v>
      </c>
      <c r="S22">
        <f t="shared" si="14"/>
        <v>0.9600186120920579</v>
      </c>
      <c r="T22">
        <f t="shared" si="14"/>
        <v>0.9600186120920581</v>
      </c>
      <c r="U22">
        <f t="shared" si="14"/>
        <v>0.9600186120920579</v>
      </c>
      <c r="V22">
        <f t="shared" si="14"/>
        <v>0.9600186120920581</v>
      </c>
      <c r="W22">
        <f t="shared" si="14"/>
        <v>0.9600186120920579</v>
      </c>
      <c r="X22" s="44"/>
      <c r="Y22" s="44"/>
    </row>
    <row r="23" spans="1:25" ht="12.75">
      <c r="A23" s="7" t="s">
        <v>17</v>
      </c>
      <c r="B23" s="16">
        <v>1</v>
      </c>
      <c r="C23" s="11">
        <v>-3.4</v>
      </c>
      <c r="D23" s="14">
        <v>-5.23</v>
      </c>
      <c r="E23" s="14">
        <f>W23</f>
        <v>0.8938145645620885</v>
      </c>
      <c r="F23" s="28">
        <f>20*LOG($E$19/E23)</f>
        <v>1.1040444582084599</v>
      </c>
      <c r="G23" s="36" t="s">
        <v>22</v>
      </c>
      <c r="H23" s="43">
        <v>0.07</v>
      </c>
      <c r="I23" s="1">
        <v>1</v>
      </c>
      <c r="J23">
        <f t="shared" si="14"/>
        <v>0.8981247691268854</v>
      </c>
      <c r="K23">
        <f t="shared" si="14"/>
        <v>0.8938227575418561</v>
      </c>
      <c r="L23">
        <f t="shared" si="14"/>
        <v>0.8938145645918752</v>
      </c>
      <c r="M23">
        <f t="shared" si="14"/>
        <v>0.8938145645620885</v>
      </c>
      <c r="N23">
        <f t="shared" si="14"/>
        <v>0.8938145645620883</v>
      </c>
      <c r="O23">
        <f t="shared" si="14"/>
        <v>0.8938145645620885</v>
      </c>
      <c r="P23">
        <f t="shared" si="14"/>
        <v>0.8938145645620883</v>
      </c>
      <c r="Q23">
        <f t="shared" si="14"/>
        <v>0.8938145645620885</v>
      </c>
      <c r="R23">
        <f t="shared" si="14"/>
        <v>0.8938145645620883</v>
      </c>
      <c r="S23">
        <f t="shared" si="14"/>
        <v>0.8938145645620885</v>
      </c>
      <c r="T23">
        <f t="shared" si="14"/>
        <v>0.8938145645620883</v>
      </c>
      <c r="U23">
        <f t="shared" si="14"/>
        <v>0.8938145645620885</v>
      </c>
      <c r="V23">
        <f t="shared" si="14"/>
        <v>0.8938145645620883</v>
      </c>
      <c r="W23">
        <f t="shared" si="14"/>
        <v>0.8938145645620885</v>
      </c>
      <c r="X23" s="44"/>
      <c r="Y23" s="44"/>
    </row>
    <row r="24" spans="1:9" ht="12.75">
      <c r="A24" s="4" t="s">
        <v>16</v>
      </c>
      <c r="B24" s="4"/>
      <c r="C24" s="12"/>
      <c r="F24" s="25"/>
      <c r="G24" s="1"/>
      <c r="H24" s="41"/>
      <c r="I24" s="1"/>
    </row>
    <row r="25" spans="3:8" ht="12.75">
      <c r="C25" s="12"/>
      <c r="F25" s="25"/>
      <c r="G25" s="1"/>
      <c r="H25" s="41"/>
    </row>
    <row r="26" spans="1:8" ht="12.75">
      <c r="A26" s="10" t="s">
        <v>13</v>
      </c>
      <c r="B26" s="10"/>
      <c r="C26" s="11"/>
      <c r="D26" s="2"/>
      <c r="E26" s="2"/>
      <c r="F26" s="26"/>
      <c r="G26" s="7"/>
      <c r="H26" s="43"/>
    </row>
    <row r="27" spans="1:8" ht="51">
      <c r="A27" s="8" t="s">
        <v>18</v>
      </c>
      <c r="B27" s="8" t="s">
        <v>46</v>
      </c>
      <c r="C27" s="8" t="s">
        <v>47</v>
      </c>
      <c r="D27" s="8" t="s">
        <v>48</v>
      </c>
      <c r="E27" s="8" t="s">
        <v>0</v>
      </c>
      <c r="F27" s="27" t="s">
        <v>15</v>
      </c>
      <c r="G27" s="8" t="s">
        <v>7</v>
      </c>
      <c r="H27" s="38" t="str">
        <f>H3</f>
        <v>Measurement Uncertainty (dB) 
</v>
      </c>
    </row>
    <row r="28" spans="1:23" ht="12.75">
      <c r="A28" s="7" t="s">
        <v>1</v>
      </c>
      <c r="B28" s="16">
        <v>1</v>
      </c>
      <c r="C28" s="11">
        <v>-3.42</v>
      </c>
      <c r="D28" s="2">
        <v>-5.92</v>
      </c>
      <c r="E28" s="2">
        <f aca="true" t="shared" si="15" ref="E28:E33">W28</f>
        <v>1.034345841304904</v>
      </c>
      <c r="F28" s="24">
        <f>20*LOG($E$31/E28)</f>
        <v>-0.13087282540554532</v>
      </c>
      <c r="G28" s="35" t="s">
        <v>11</v>
      </c>
      <c r="H28" s="43">
        <v>0.07</v>
      </c>
      <c r="I28" s="1">
        <v>1</v>
      </c>
      <c r="J28">
        <f aca="true" t="shared" si="16" ref="J28:W28">I28-(1-I28^2/4+I28^4/64-I28^6/2304+I28^8/147456-I28^10/14745600-10^(($D28-$C28)/20))/(-I28/2+I28^3/16-I28^5/384+I28^7/18432-I28^9/1474560)</f>
        <v>1.0347766303632466</v>
      </c>
      <c r="K28">
        <f t="shared" si="16"/>
        <v>1.034345905833637</v>
      </c>
      <c r="L28">
        <f t="shared" si="16"/>
        <v>1.0343458413049056</v>
      </c>
      <c r="M28">
        <f t="shared" si="16"/>
        <v>1.034345841304904</v>
      </c>
      <c r="N28">
        <f t="shared" si="16"/>
        <v>1.034345841304904</v>
      </c>
      <c r="O28">
        <f t="shared" si="16"/>
        <v>1.034345841304904</v>
      </c>
      <c r="P28">
        <f t="shared" si="16"/>
        <v>1.034345841304904</v>
      </c>
      <c r="Q28">
        <f t="shared" si="16"/>
        <v>1.034345841304904</v>
      </c>
      <c r="R28">
        <f t="shared" si="16"/>
        <v>1.034345841304904</v>
      </c>
      <c r="S28">
        <f t="shared" si="16"/>
        <v>1.034345841304904</v>
      </c>
      <c r="T28">
        <f t="shared" si="16"/>
        <v>1.034345841304904</v>
      </c>
      <c r="U28">
        <f t="shared" si="16"/>
        <v>1.034345841304904</v>
      </c>
      <c r="V28">
        <f t="shared" si="16"/>
        <v>1.034345841304904</v>
      </c>
      <c r="W28">
        <f t="shared" si="16"/>
        <v>1.034345841304904</v>
      </c>
    </row>
    <row r="29" spans="1:23" ht="12.75">
      <c r="A29" s="7" t="s">
        <v>2</v>
      </c>
      <c r="B29" s="16">
        <v>1</v>
      </c>
      <c r="C29" s="11">
        <v>-3.4</v>
      </c>
      <c r="D29" s="2">
        <v>-5.87</v>
      </c>
      <c r="E29" s="2">
        <f t="shared" si="15"/>
        <v>1.0285817556660695</v>
      </c>
      <c r="F29" s="24">
        <f>20*LOG($E$31/E29)</f>
        <v>-0.08233370838662775</v>
      </c>
      <c r="G29" s="35" t="s">
        <v>11</v>
      </c>
      <c r="H29" s="43">
        <v>0.07</v>
      </c>
      <c r="I29" s="1">
        <v>1</v>
      </c>
      <c r="J29">
        <f aca="true" t="shared" si="17" ref="J29:W29">I29-(1-I29^2/4+I29^4/64-I29^6/2304+I29^8/147456-I29^10/14745600-10^(($D29-$C29)/20))/(-I29/2+I29^3/16-I29^5/384+I29^7/18432-I29^9/1474560)</f>
        <v>1.028880670007659</v>
      </c>
      <c r="K29">
        <f t="shared" si="17"/>
        <v>1.0285817870560048</v>
      </c>
      <c r="L29">
        <f t="shared" si="17"/>
        <v>1.0285817556660704</v>
      </c>
      <c r="M29">
        <f t="shared" si="17"/>
        <v>1.02858175566607</v>
      </c>
      <c r="N29">
        <f t="shared" si="17"/>
        <v>1.0285817556660697</v>
      </c>
      <c r="O29">
        <f t="shared" si="17"/>
        <v>1.0285817556660695</v>
      </c>
      <c r="P29">
        <f t="shared" si="17"/>
        <v>1.0285817556660697</v>
      </c>
      <c r="Q29">
        <f t="shared" si="17"/>
        <v>1.0285817556660695</v>
      </c>
      <c r="R29">
        <f t="shared" si="17"/>
        <v>1.0285817556660697</v>
      </c>
      <c r="S29">
        <f t="shared" si="17"/>
        <v>1.0285817556660695</v>
      </c>
      <c r="T29">
        <f t="shared" si="17"/>
        <v>1.0285817556660697</v>
      </c>
      <c r="U29">
        <f t="shared" si="17"/>
        <v>1.0285817556660695</v>
      </c>
      <c r="V29">
        <f t="shared" si="17"/>
        <v>1.0285817556660697</v>
      </c>
      <c r="W29">
        <f t="shared" si="17"/>
        <v>1.0285817556660695</v>
      </c>
    </row>
    <row r="30" spans="1:23" ht="12.75">
      <c r="A30" s="7" t="s">
        <v>3</v>
      </c>
      <c r="B30" s="16">
        <v>1</v>
      </c>
      <c r="C30" s="11">
        <v>-3.4</v>
      </c>
      <c r="D30" s="2">
        <v>-5.82</v>
      </c>
      <c r="E30" s="2">
        <f t="shared" si="15"/>
        <v>1.0188778744904885</v>
      </c>
      <c r="F30" s="24">
        <f>20*LOG($E$31/E30)</f>
        <v>0</v>
      </c>
      <c r="G30" s="35" t="s">
        <v>11</v>
      </c>
      <c r="H30" s="43">
        <v>0.07</v>
      </c>
      <c r="I30" s="1">
        <v>1</v>
      </c>
      <c r="J30">
        <f aca="true" t="shared" si="18" ref="J30:W30">I30-(1-I30^2/4+I30^4/64-I30^6/2304+I30^8/147456-I30^10/14745600-10^(($D30-$C30)/20))/(-I30/2+I30^3/16-I30^5/384+I30^7/18432-I30^9/1474560)</f>
        <v>1.0190087031641737</v>
      </c>
      <c r="K30">
        <f t="shared" si="18"/>
        <v>1.0188778806081005</v>
      </c>
      <c r="L30">
        <f t="shared" si="18"/>
        <v>1.0188778744904883</v>
      </c>
      <c r="M30">
        <f t="shared" si="18"/>
        <v>1.0188778744904885</v>
      </c>
      <c r="N30">
        <f t="shared" si="18"/>
        <v>1.0188778744904883</v>
      </c>
      <c r="O30">
        <f t="shared" si="18"/>
        <v>1.0188778744904885</v>
      </c>
      <c r="P30">
        <f t="shared" si="18"/>
        <v>1.0188778744904883</v>
      </c>
      <c r="Q30">
        <f t="shared" si="18"/>
        <v>1.0188778744904885</v>
      </c>
      <c r="R30">
        <f t="shared" si="18"/>
        <v>1.0188778744904883</v>
      </c>
      <c r="S30">
        <f t="shared" si="18"/>
        <v>1.0188778744904885</v>
      </c>
      <c r="T30">
        <f t="shared" si="18"/>
        <v>1.0188778744904883</v>
      </c>
      <c r="U30">
        <f t="shared" si="18"/>
        <v>1.0188778744904885</v>
      </c>
      <c r="V30">
        <f t="shared" si="18"/>
        <v>1.0188778744904883</v>
      </c>
      <c r="W30">
        <f t="shared" si="18"/>
        <v>1.0188778744904885</v>
      </c>
    </row>
    <row r="31" spans="1:23" ht="12.75">
      <c r="A31" s="7" t="s">
        <v>19</v>
      </c>
      <c r="B31" s="16">
        <v>1</v>
      </c>
      <c r="C31" s="11">
        <v>-3.4</v>
      </c>
      <c r="D31" s="2">
        <v>-5.82</v>
      </c>
      <c r="E31" s="2">
        <f t="shared" si="15"/>
        <v>1.0188778744904885</v>
      </c>
      <c r="F31" s="24" t="s">
        <v>14</v>
      </c>
      <c r="G31" s="35" t="s">
        <v>8</v>
      </c>
      <c r="H31" s="43" t="s">
        <v>8</v>
      </c>
      <c r="I31" s="1">
        <v>1</v>
      </c>
      <c r="J31">
        <f aca="true" t="shared" si="19" ref="J31:W31">I31-(1-I31^2/4+I31^4/64-I31^6/2304+I31^8/147456-I31^10/14745600-10^(($D31-$C31)/20))/(-I31/2+I31^3/16-I31^5/384+I31^7/18432-I31^9/1474560)</f>
        <v>1.0190087031641737</v>
      </c>
      <c r="K31">
        <f t="shared" si="19"/>
        <v>1.0188778806081005</v>
      </c>
      <c r="L31">
        <f t="shared" si="19"/>
        <v>1.0188778744904883</v>
      </c>
      <c r="M31">
        <f t="shared" si="19"/>
        <v>1.0188778744904885</v>
      </c>
      <c r="N31">
        <f t="shared" si="19"/>
        <v>1.0188778744904883</v>
      </c>
      <c r="O31">
        <f t="shared" si="19"/>
        <v>1.0188778744904885</v>
      </c>
      <c r="P31">
        <f t="shared" si="19"/>
        <v>1.0188778744904883</v>
      </c>
      <c r="Q31">
        <f t="shared" si="19"/>
        <v>1.0188778744904885</v>
      </c>
      <c r="R31">
        <f t="shared" si="19"/>
        <v>1.0188778744904883</v>
      </c>
      <c r="S31">
        <f t="shared" si="19"/>
        <v>1.0188778744904885</v>
      </c>
      <c r="T31">
        <f t="shared" si="19"/>
        <v>1.0188778744904883</v>
      </c>
      <c r="U31">
        <f t="shared" si="19"/>
        <v>1.0188778744904885</v>
      </c>
      <c r="V31">
        <f t="shared" si="19"/>
        <v>1.0188778744904883</v>
      </c>
      <c r="W31">
        <f t="shared" si="19"/>
        <v>1.0188778744904885</v>
      </c>
    </row>
    <row r="32" spans="1:23" ht="12.75">
      <c r="A32" s="7" t="s">
        <v>4</v>
      </c>
      <c r="B32" s="16">
        <v>1</v>
      </c>
      <c r="C32" s="11">
        <v>-3.4</v>
      </c>
      <c r="D32" s="2">
        <v>-5.82</v>
      </c>
      <c r="E32" s="2">
        <f t="shared" si="15"/>
        <v>1.0188778744904885</v>
      </c>
      <c r="F32" s="24">
        <f>20*LOG($E$31/E32)</f>
        <v>0</v>
      </c>
      <c r="G32" s="35" t="s">
        <v>11</v>
      </c>
      <c r="H32" s="43">
        <v>0.07</v>
      </c>
      <c r="I32" s="1">
        <v>1</v>
      </c>
      <c r="J32">
        <f aca="true" t="shared" si="20" ref="J32:W32">I32-(1-I32^2/4+I32^4/64-I32^6/2304+I32^8/147456-I32^10/14745600-10^(($D32-$C32)/20))/(-I32/2+I32^3/16-I32^5/384+I32^7/18432-I32^9/1474560)</f>
        <v>1.0190087031641737</v>
      </c>
      <c r="K32">
        <f t="shared" si="20"/>
        <v>1.0188778806081005</v>
      </c>
      <c r="L32">
        <f t="shared" si="20"/>
        <v>1.0188778744904883</v>
      </c>
      <c r="M32">
        <f t="shared" si="20"/>
        <v>1.0188778744904885</v>
      </c>
      <c r="N32">
        <f t="shared" si="20"/>
        <v>1.0188778744904883</v>
      </c>
      <c r="O32">
        <f t="shared" si="20"/>
        <v>1.0188778744904885</v>
      </c>
      <c r="P32">
        <f t="shared" si="20"/>
        <v>1.0188778744904883</v>
      </c>
      <c r="Q32">
        <f t="shared" si="20"/>
        <v>1.0188778744904885</v>
      </c>
      <c r="R32">
        <f t="shared" si="20"/>
        <v>1.0188778744904883</v>
      </c>
      <c r="S32">
        <f t="shared" si="20"/>
        <v>1.0188778744904885</v>
      </c>
      <c r="T32">
        <f t="shared" si="20"/>
        <v>1.0188778744904883</v>
      </c>
      <c r="U32">
        <f t="shared" si="20"/>
        <v>1.0188778744904885</v>
      </c>
      <c r="V32">
        <f t="shared" si="20"/>
        <v>1.0188778744904883</v>
      </c>
      <c r="W32">
        <f t="shared" si="20"/>
        <v>1.0188778744904885</v>
      </c>
    </row>
    <row r="33" spans="1:23" ht="12.75">
      <c r="A33" s="7" t="s">
        <v>5</v>
      </c>
      <c r="B33" s="16">
        <v>1</v>
      </c>
      <c r="C33" s="11">
        <v>-3.4</v>
      </c>
      <c r="D33" s="2">
        <v>-5.8</v>
      </c>
      <c r="E33" s="2">
        <f t="shared" si="15"/>
        <v>1.0149616901227767</v>
      </c>
      <c r="F33" s="24">
        <f>20*LOG($E$31/E33)</f>
        <v>0.03344962685441757</v>
      </c>
      <c r="G33" s="35" t="s">
        <v>11</v>
      </c>
      <c r="H33" s="43">
        <v>0.07</v>
      </c>
      <c r="I33" s="1">
        <v>1</v>
      </c>
      <c r="J33">
        <f aca="true" t="shared" si="21" ref="J33:W33">I33-(1-I33^2/4+I33^4/64-I33^6/2304+I33^8/147456-I33^10/14745600-10^(($D33-$C33)/20))/(-I33/2+I33^3/16-I33^5/384+I33^7/18432-I33^9/1474560)</f>
        <v>1.0150439771929938</v>
      </c>
      <c r="K33">
        <f t="shared" si="21"/>
        <v>1.0149616925596878</v>
      </c>
      <c r="L33">
        <f t="shared" si="21"/>
        <v>1.014961690122777</v>
      </c>
      <c r="M33">
        <f t="shared" si="21"/>
        <v>1.0149616901227767</v>
      </c>
      <c r="N33">
        <f t="shared" si="21"/>
        <v>1.0149616901227767</v>
      </c>
      <c r="O33">
        <f t="shared" si="21"/>
        <v>1.0149616901227767</v>
      </c>
      <c r="P33">
        <f t="shared" si="21"/>
        <v>1.0149616901227767</v>
      </c>
      <c r="Q33">
        <f t="shared" si="21"/>
        <v>1.0149616901227767</v>
      </c>
      <c r="R33">
        <f t="shared" si="21"/>
        <v>1.0149616901227767</v>
      </c>
      <c r="S33">
        <f t="shared" si="21"/>
        <v>1.0149616901227767</v>
      </c>
      <c r="T33">
        <f t="shared" si="21"/>
        <v>1.0149616901227767</v>
      </c>
      <c r="U33">
        <f t="shared" si="21"/>
        <v>1.0149616901227767</v>
      </c>
      <c r="V33">
        <f t="shared" si="21"/>
        <v>1.0149616901227767</v>
      </c>
      <c r="W33">
        <f t="shared" si="21"/>
        <v>1.0149616901227767</v>
      </c>
    </row>
    <row r="34" ht="12.75">
      <c r="I34" s="1"/>
    </row>
    <row r="35" ht="12.75">
      <c r="I35" s="1"/>
    </row>
  </sheetData>
  <sheetProtection/>
  <printOptions/>
  <pageMargins left="0.17" right="0.17" top="1" bottom="1" header="0.5" footer="0.5"/>
  <pageSetup fitToHeight="2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7.00390625" style="5" bestFit="1" customWidth="1"/>
    <col min="4" max="4" width="7.7109375" style="0" bestFit="1" customWidth="1"/>
    <col min="5" max="5" width="7.8515625" style="0" bestFit="1" customWidth="1"/>
    <col min="6" max="6" width="12.00390625" style="0" bestFit="1" customWidth="1"/>
    <col min="8" max="8" width="7.28125" style="0" bestFit="1" customWidth="1"/>
    <col min="9" max="9" width="11.57421875" style="0" bestFit="1" customWidth="1"/>
    <col min="10" max="10" width="12.28125" style="0" bestFit="1" customWidth="1"/>
    <col min="11" max="25" width="0" style="0" hidden="1" customWidth="1"/>
  </cols>
  <sheetData>
    <row r="1" spans="1:3" ht="12.75">
      <c r="A1" s="6" t="s">
        <v>23</v>
      </c>
      <c r="C1" s="6"/>
    </row>
    <row r="2" spans="1:10" s="5" customFormat="1" ht="63.75">
      <c r="A2" s="20"/>
      <c r="B2" s="8" t="s">
        <v>18</v>
      </c>
      <c r="C2" s="8" t="s">
        <v>38</v>
      </c>
      <c r="D2" s="8" t="s">
        <v>47</v>
      </c>
      <c r="E2" s="8" t="s">
        <v>48</v>
      </c>
      <c r="F2" s="8" t="s">
        <v>0</v>
      </c>
      <c r="G2" s="8" t="s">
        <v>43</v>
      </c>
      <c r="H2" s="8" t="s">
        <v>44</v>
      </c>
      <c r="I2" s="8" t="s">
        <v>26</v>
      </c>
      <c r="J2" s="30" t="s">
        <v>49</v>
      </c>
    </row>
    <row r="3" spans="1:25" ht="12.75">
      <c r="A3" s="22" t="s">
        <v>25</v>
      </c>
      <c r="B3" s="17">
        <v>99800</v>
      </c>
      <c r="C3" s="17">
        <v>99800</v>
      </c>
      <c r="D3" s="11">
        <v>-3.67</v>
      </c>
      <c r="E3" s="14">
        <v>-6</v>
      </c>
      <c r="F3" s="2">
        <f>Y3</f>
        <v>1.0010948805521656</v>
      </c>
      <c r="G3" s="17">
        <f>F3*C3</f>
        <v>99909.26907910612</v>
      </c>
      <c r="H3" s="19">
        <f>ABS((G3-C3)/C3)</f>
        <v>0.001094880552165508</v>
      </c>
      <c r="I3" s="18">
        <v>0.1</v>
      </c>
      <c r="J3" s="31">
        <v>0.015</v>
      </c>
      <c r="K3" s="1">
        <v>1</v>
      </c>
      <c r="L3">
        <f>K3-(1-K3^2/4+K3^4/64-K3^6/2304+K3^8/147456-K3^10/14745600-10^(($E3-$D3)/20))/(-K3/2+K3^3/16-K3^5/384+K3^7/18432-K3^9/1474560)</f>
        <v>1.0010953232651782</v>
      </c>
      <c r="M3">
        <f aca="true" t="shared" si="0" ref="M3:Y3">L3-(1-L3^2/4+L3^4/64-L3^6/2304+L3^8/147456-L3^10/14745600-10^(($E3-$D3)/20))/(-L3/2+L3^3/16-L3^5/384+L3^7/18432-L3^9/1474560)</f>
        <v>1.0010948805522373</v>
      </c>
      <c r="N3">
        <f t="shared" si="0"/>
        <v>1.0010948805521653</v>
      </c>
      <c r="O3">
        <f t="shared" si="0"/>
        <v>1.0010948805521656</v>
      </c>
      <c r="P3">
        <f t="shared" si="0"/>
        <v>1.0010948805521653</v>
      </c>
      <c r="Q3">
        <f t="shared" si="0"/>
        <v>1.0010948805521656</v>
      </c>
      <c r="R3">
        <f t="shared" si="0"/>
        <v>1.0010948805521653</v>
      </c>
      <c r="S3">
        <f t="shared" si="0"/>
        <v>1.0010948805521656</v>
      </c>
      <c r="T3">
        <f t="shared" si="0"/>
        <v>1.0010948805521653</v>
      </c>
      <c r="U3">
        <f t="shared" si="0"/>
        <v>1.0010948805521656</v>
      </c>
      <c r="V3">
        <f t="shared" si="0"/>
        <v>1.0010948805521653</v>
      </c>
      <c r="W3">
        <f t="shared" si="0"/>
        <v>1.0010948805521656</v>
      </c>
      <c r="X3">
        <f t="shared" si="0"/>
        <v>1.0010948805521653</v>
      </c>
      <c r="Y3">
        <f t="shared" si="0"/>
        <v>1.0010948805521656</v>
      </c>
    </row>
    <row r="4" spans="1:25" ht="12.75">
      <c r="A4" s="22" t="s">
        <v>27</v>
      </c>
      <c r="B4" s="17">
        <v>99800</v>
      </c>
      <c r="C4" s="17">
        <v>99800</v>
      </c>
      <c r="D4" s="11">
        <v>-3.67</v>
      </c>
      <c r="E4" s="2">
        <v>-6</v>
      </c>
      <c r="F4" s="2">
        <f>Y4</f>
        <v>1.0010948805521656</v>
      </c>
      <c r="G4" s="17">
        <f aca="true" t="shared" si="1" ref="G4:G10">F4*C4</f>
        <v>99909.26907910612</v>
      </c>
      <c r="H4" s="19">
        <f aca="true" t="shared" si="2" ref="H4:H10">ABS((G4-C4)/C4)</f>
        <v>0.001094880552165508</v>
      </c>
      <c r="I4" s="18">
        <v>0.1</v>
      </c>
      <c r="J4" s="31">
        <v>0.015</v>
      </c>
      <c r="K4" s="1">
        <v>1</v>
      </c>
      <c r="L4">
        <f>K4-(1-K4^2/4+K4^4/64-K4^6/2304+K4^8/147456-K4^10/14745600-10^(($E4-$D4)/20))/(-K4/2+K4^3/16-K4^5/384+K4^7/18432-K4^9/1474560)</f>
        <v>1.0010953232651782</v>
      </c>
      <c r="M4">
        <f aca="true" t="shared" si="3" ref="M4:Y4">L4-(1-L4^2/4+L4^4/64-L4^6/2304+L4^8/147456-L4^10/14745600-10^(($E4-$D4)/20))/(-L4/2+L4^3/16-L4^5/384+L4^7/18432-L4^9/1474560)</f>
        <v>1.0010948805522373</v>
      </c>
      <c r="N4">
        <f t="shared" si="3"/>
        <v>1.0010948805521653</v>
      </c>
      <c r="O4">
        <f t="shared" si="3"/>
        <v>1.0010948805521656</v>
      </c>
      <c r="P4">
        <f t="shared" si="3"/>
        <v>1.0010948805521653</v>
      </c>
      <c r="Q4">
        <f t="shared" si="3"/>
        <v>1.0010948805521656</v>
      </c>
      <c r="R4">
        <f t="shared" si="3"/>
        <v>1.0010948805521653</v>
      </c>
      <c r="S4">
        <f t="shared" si="3"/>
        <v>1.0010948805521656</v>
      </c>
      <c r="T4">
        <f t="shared" si="3"/>
        <v>1.0010948805521653</v>
      </c>
      <c r="U4">
        <f t="shared" si="3"/>
        <v>1.0010948805521656</v>
      </c>
      <c r="V4">
        <f t="shared" si="3"/>
        <v>1.0010948805521653</v>
      </c>
      <c r="W4">
        <f t="shared" si="3"/>
        <v>1.0010948805521656</v>
      </c>
      <c r="X4">
        <f t="shared" si="3"/>
        <v>1.0010948805521653</v>
      </c>
      <c r="Y4">
        <f t="shared" si="3"/>
        <v>1.0010948805521656</v>
      </c>
    </row>
    <row r="5" spans="1:25" ht="12.75">
      <c r="A5" s="22" t="s">
        <v>28</v>
      </c>
      <c r="B5" s="17">
        <v>99800</v>
      </c>
      <c r="C5" s="17">
        <v>99800</v>
      </c>
      <c r="D5" s="11">
        <v>-5.37</v>
      </c>
      <c r="E5" s="2">
        <v>-8</v>
      </c>
      <c r="F5" s="2">
        <f>Y5</f>
        <v>1.0588381367209916</v>
      </c>
      <c r="G5" s="17">
        <f t="shared" si="1"/>
        <v>105672.04604475496</v>
      </c>
      <c r="H5" s="19">
        <f t="shared" si="2"/>
        <v>0.05883813672099154</v>
      </c>
      <c r="I5" s="18">
        <v>0.1</v>
      </c>
      <c r="J5" s="31">
        <v>0.015</v>
      </c>
      <c r="K5" s="1">
        <v>1</v>
      </c>
      <c r="L5">
        <f>K5-(1-K5^2/4+K5^4/64-K5^6/2304+K5^8/147456-K5^10/14745600-10^(($E5-$D5)/20))/(-K5/2+K5^3/16-K5^5/384+K5^7/18432-K5^9/1474560)</f>
        <v>1.0600917794789855</v>
      </c>
      <c r="M5">
        <f aca="true" t="shared" si="4" ref="M5:Y5">L5-(1-L5^2/4+L5^4/64-L5^6/2304+L5^8/147456-L5^10/14745600-10^(($E5-$D5)/20))/(-L5/2+L5^3/16-L5^5/384+L5^7/18432-L5^9/1474560)</f>
        <v>1.0588386594795596</v>
      </c>
      <c r="N5">
        <f t="shared" si="4"/>
        <v>1.0588381367210828</v>
      </c>
      <c r="O5">
        <f t="shared" si="4"/>
        <v>1.0588381367209916</v>
      </c>
      <c r="P5">
        <f t="shared" si="4"/>
        <v>1.0588381367209916</v>
      </c>
      <c r="Q5">
        <f t="shared" si="4"/>
        <v>1.0588381367209916</v>
      </c>
      <c r="R5">
        <f t="shared" si="4"/>
        <v>1.0588381367209916</v>
      </c>
      <c r="S5">
        <f t="shared" si="4"/>
        <v>1.0588381367209916</v>
      </c>
      <c r="T5">
        <f t="shared" si="4"/>
        <v>1.0588381367209916</v>
      </c>
      <c r="U5">
        <f t="shared" si="4"/>
        <v>1.0588381367209916</v>
      </c>
      <c r="V5">
        <f t="shared" si="4"/>
        <v>1.0588381367209916</v>
      </c>
      <c r="W5">
        <f t="shared" si="4"/>
        <v>1.0588381367209916</v>
      </c>
      <c r="X5">
        <f t="shared" si="4"/>
        <v>1.0588381367209916</v>
      </c>
      <c r="Y5">
        <f t="shared" si="4"/>
        <v>1.0588381367209916</v>
      </c>
    </row>
    <row r="6" spans="1:25" ht="12.75">
      <c r="A6" s="22" t="s">
        <v>29</v>
      </c>
      <c r="B6" s="17">
        <v>99800</v>
      </c>
      <c r="C6" s="17">
        <v>99800</v>
      </c>
      <c r="D6" s="11">
        <v>-6.1</v>
      </c>
      <c r="E6" s="2">
        <v>-8.55</v>
      </c>
      <c r="F6" s="2">
        <f aca="true" t="shared" si="5" ref="F6:F14">Y6</f>
        <v>1.0247149029313205</v>
      </c>
      <c r="G6" s="17">
        <f t="shared" si="1"/>
        <v>102266.54731254578</v>
      </c>
      <c r="H6" s="19">
        <f t="shared" si="2"/>
        <v>0.024714902931320434</v>
      </c>
      <c r="I6" s="18">
        <v>0.1</v>
      </c>
      <c r="J6" s="31">
        <v>0.015</v>
      </c>
      <c r="K6" s="1">
        <v>1</v>
      </c>
      <c r="L6">
        <f aca="true" t="shared" si="6" ref="L6:Y6">K6-(1-K6^2/4+K6^4/64-K6^6/2304+K6^8/147456-K6^10/14745600-10^(($E6-$D6)/20))/(-K6/2+K6^3/16-K6^5/384+K6^7/18432-K6^9/1474560)</f>
        <v>1.0249387012703504</v>
      </c>
      <c r="M6">
        <f t="shared" si="6"/>
        <v>1.024714920648664</v>
      </c>
      <c r="N6">
        <f t="shared" si="6"/>
        <v>1.0247149029313207</v>
      </c>
      <c r="O6">
        <f t="shared" si="6"/>
        <v>1.0247149029313205</v>
      </c>
      <c r="P6">
        <f t="shared" si="6"/>
        <v>1.0247149029313205</v>
      </c>
      <c r="Q6">
        <f t="shared" si="6"/>
        <v>1.0247149029313205</v>
      </c>
      <c r="R6">
        <f t="shared" si="6"/>
        <v>1.0247149029313205</v>
      </c>
      <c r="S6">
        <f t="shared" si="6"/>
        <v>1.0247149029313205</v>
      </c>
      <c r="T6">
        <f t="shared" si="6"/>
        <v>1.0247149029313205</v>
      </c>
      <c r="U6">
        <f t="shared" si="6"/>
        <v>1.0247149029313205</v>
      </c>
      <c r="V6">
        <f t="shared" si="6"/>
        <v>1.0247149029313205</v>
      </c>
      <c r="W6">
        <f t="shared" si="6"/>
        <v>1.0247149029313205</v>
      </c>
      <c r="X6">
        <f t="shared" si="6"/>
        <v>1.0247149029313205</v>
      </c>
      <c r="Y6">
        <f t="shared" si="6"/>
        <v>1.0247149029313205</v>
      </c>
    </row>
    <row r="7" spans="1:25" ht="12.75">
      <c r="A7" s="22" t="s">
        <v>31</v>
      </c>
      <c r="B7" s="17">
        <v>99800</v>
      </c>
      <c r="C7" s="17">
        <v>99800</v>
      </c>
      <c r="D7" s="11">
        <v>-3.78</v>
      </c>
      <c r="E7" s="2">
        <v>-6.17</v>
      </c>
      <c r="F7" s="2">
        <f t="shared" si="5"/>
        <v>1.0129960610609556</v>
      </c>
      <c r="G7" s="17">
        <f t="shared" si="1"/>
        <v>101097.00689388337</v>
      </c>
      <c r="H7" s="19">
        <f t="shared" si="2"/>
        <v>0.012996061060955631</v>
      </c>
      <c r="I7" s="18">
        <v>0.1</v>
      </c>
      <c r="J7" s="31">
        <v>0.015</v>
      </c>
      <c r="K7" s="1">
        <v>1</v>
      </c>
      <c r="L7">
        <f aca="true" t="shared" si="7" ref="L7:Y7">K7-(1-K7^2/4+K7^4/64-K7^6/2304+K7^8/147456-K7^10/14745600-10^(($E7-$D7)/20))/(-K7/2+K7^3/16-K7^5/384+K7^7/18432-K7^9/1474560)</f>
        <v>1.0130581881591025</v>
      </c>
      <c r="M7">
        <f t="shared" si="7"/>
        <v>1.012996062454885</v>
      </c>
      <c r="N7">
        <f t="shared" si="7"/>
        <v>1.0129960610609559</v>
      </c>
      <c r="O7">
        <f t="shared" si="7"/>
        <v>1.0129960610609556</v>
      </c>
      <c r="P7">
        <f t="shared" si="7"/>
        <v>1.0129960610609559</v>
      </c>
      <c r="Q7">
        <f t="shared" si="7"/>
        <v>1.0129960610609556</v>
      </c>
      <c r="R7">
        <f t="shared" si="7"/>
        <v>1.0129960610609559</v>
      </c>
      <c r="S7">
        <f t="shared" si="7"/>
        <v>1.0129960610609556</v>
      </c>
      <c r="T7">
        <f t="shared" si="7"/>
        <v>1.0129960610609559</v>
      </c>
      <c r="U7">
        <f t="shared" si="7"/>
        <v>1.0129960610609556</v>
      </c>
      <c r="V7">
        <f t="shared" si="7"/>
        <v>1.0129960610609559</v>
      </c>
      <c r="W7">
        <f t="shared" si="7"/>
        <v>1.0129960610609556</v>
      </c>
      <c r="X7">
        <f t="shared" si="7"/>
        <v>1.0129960610609559</v>
      </c>
      <c r="Y7">
        <f t="shared" si="7"/>
        <v>1.0129960610609556</v>
      </c>
    </row>
    <row r="8" spans="1:25" ht="12.75">
      <c r="A8" s="22" t="s">
        <v>32</v>
      </c>
      <c r="B8" s="17">
        <v>99800</v>
      </c>
      <c r="C8" s="17">
        <v>99800</v>
      </c>
      <c r="D8" s="11">
        <v>-3.78</v>
      </c>
      <c r="E8" s="2">
        <v>-6.17</v>
      </c>
      <c r="F8" s="2">
        <f t="shared" si="5"/>
        <v>1.0129960610609556</v>
      </c>
      <c r="G8" s="17">
        <f t="shared" si="1"/>
        <v>101097.00689388337</v>
      </c>
      <c r="H8" s="19">
        <f t="shared" si="2"/>
        <v>0.012996061060955631</v>
      </c>
      <c r="I8" s="18">
        <v>0.1</v>
      </c>
      <c r="J8" s="31">
        <v>0.015</v>
      </c>
      <c r="K8" s="1">
        <v>1</v>
      </c>
      <c r="L8">
        <f aca="true" t="shared" si="8" ref="L8:Y8">K8-(1-K8^2/4+K8^4/64-K8^6/2304+K8^8/147456-K8^10/14745600-10^(($E8-$D8)/20))/(-K8/2+K8^3/16-K8^5/384+K8^7/18432-K8^9/1474560)</f>
        <v>1.0130581881591025</v>
      </c>
      <c r="M8">
        <f t="shared" si="8"/>
        <v>1.012996062454885</v>
      </c>
      <c r="N8">
        <f t="shared" si="8"/>
        <v>1.0129960610609559</v>
      </c>
      <c r="O8">
        <f t="shared" si="8"/>
        <v>1.0129960610609556</v>
      </c>
      <c r="P8">
        <f t="shared" si="8"/>
        <v>1.0129960610609559</v>
      </c>
      <c r="Q8">
        <f t="shared" si="8"/>
        <v>1.0129960610609556</v>
      </c>
      <c r="R8">
        <f t="shared" si="8"/>
        <v>1.0129960610609559</v>
      </c>
      <c r="S8">
        <f t="shared" si="8"/>
        <v>1.0129960610609556</v>
      </c>
      <c r="T8">
        <f t="shared" si="8"/>
        <v>1.0129960610609559</v>
      </c>
      <c r="U8">
        <f t="shared" si="8"/>
        <v>1.0129960610609556</v>
      </c>
      <c r="V8">
        <f t="shared" si="8"/>
        <v>1.0129960610609559</v>
      </c>
      <c r="W8">
        <f t="shared" si="8"/>
        <v>1.0129960610609556</v>
      </c>
      <c r="X8">
        <f t="shared" si="8"/>
        <v>1.0129960610609559</v>
      </c>
      <c r="Y8">
        <f t="shared" si="8"/>
        <v>1.0129960610609556</v>
      </c>
    </row>
    <row r="9" spans="1:25" ht="12.75">
      <c r="A9" s="22" t="s">
        <v>30</v>
      </c>
      <c r="B9" s="17">
        <v>99800</v>
      </c>
      <c r="C9" s="17">
        <v>99800</v>
      </c>
      <c r="D9" s="11">
        <v>-5.68</v>
      </c>
      <c r="E9" s="2">
        <v>-8.32</v>
      </c>
      <c r="F9" s="2">
        <f t="shared" si="5"/>
        <v>1.0606904878151382</v>
      </c>
      <c r="G9" s="17">
        <f t="shared" si="1"/>
        <v>105856.91068395079</v>
      </c>
      <c r="H9" s="19">
        <f t="shared" si="2"/>
        <v>0.06069048781513815</v>
      </c>
      <c r="I9" s="18">
        <v>0.1</v>
      </c>
      <c r="J9" s="31">
        <v>0.015</v>
      </c>
      <c r="K9" s="1">
        <v>1</v>
      </c>
      <c r="L9">
        <f aca="true" t="shared" si="9" ref="L9:Y9">K9-(1-K9^2/4+K9^4/64-K9^6/2304+K9^8/147456-K9^10/14745600-10^(($E9-$D9)/20))/(-K9/2+K9^3/16-K9^5/384+K9^7/18432-K9^9/1474560)</f>
        <v>1.0620234502487098</v>
      </c>
      <c r="M9">
        <f t="shared" si="9"/>
        <v>1.0606910768134596</v>
      </c>
      <c r="N9">
        <f t="shared" si="9"/>
        <v>1.0606904878152532</v>
      </c>
      <c r="O9">
        <f t="shared" si="9"/>
        <v>1.0606904878151382</v>
      </c>
      <c r="P9">
        <f t="shared" si="9"/>
        <v>1.0606904878151378</v>
      </c>
      <c r="Q9">
        <f t="shared" si="9"/>
        <v>1.0606904878151382</v>
      </c>
      <c r="R9">
        <f t="shared" si="9"/>
        <v>1.0606904878151378</v>
      </c>
      <c r="S9">
        <f t="shared" si="9"/>
        <v>1.0606904878151382</v>
      </c>
      <c r="T9">
        <f t="shared" si="9"/>
        <v>1.0606904878151378</v>
      </c>
      <c r="U9">
        <f t="shared" si="9"/>
        <v>1.0606904878151382</v>
      </c>
      <c r="V9">
        <f t="shared" si="9"/>
        <v>1.0606904878151378</v>
      </c>
      <c r="W9">
        <f t="shared" si="9"/>
        <v>1.0606904878151382</v>
      </c>
      <c r="X9">
        <f t="shared" si="9"/>
        <v>1.0606904878151378</v>
      </c>
      <c r="Y9">
        <f t="shared" si="9"/>
        <v>1.0606904878151382</v>
      </c>
    </row>
    <row r="10" spans="1:25" ht="12.75">
      <c r="A10" s="22" t="s">
        <v>33</v>
      </c>
      <c r="B10" s="17">
        <v>99800</v>
      </c>
      <c r="C10" s="17">
        <v>99800</v>
      </c>
      <c r="D10" s="11">
        <v>-5.6</v>
      </c>
      <c r="E10" s="2">
        <v>-7.98</v>
      </c>
      <c r="F10" s="2">
        <f t="shared" si="5"/>
        <v>1.0110253679342618</v>
      </c>
      <c r="G10" s="17">
        <f t="shared" si="1"/>
        <v>100900.33171983932</v>
      </c>
      <c r="H10" s="19">
        <f t="shared" si="2"/>
        <v>0.011025367934261721</v>
      </c>
      <c r="I10" s="18">
        <v>0.1</v>
      </c>
      <c r="J10" s="31">
        <v>0.015</v>
      </c>
      <c r="K10" s="1">
        <v>1</v>
      </c>
      <c r="L10">
        <f aca="true" t="shared" si="10" ref="L10:Y10">K10-(1-K10^2/4+K10^4/64-K10^6/2304+K10^8/147456-K10^10/14745600-10^(($E10-$D10)/20))/(-K10/2+K10^3/16-K10^5/384+K10^7/18432-K10^9/1474560)</f>
        <v>1.0110701115845362</v>
      </c>
      <c r="M10">
        <f t="shared" si="10"/>
        <v>1.0110253686597745</v>
      </c>
      <c r="N10">
        <f t="shared" si="10"/>
        <v>1.0110253679342616</v>
      </c>
      <c r="O10">
        <f t="shared" si="10"/>
        <v>1.0110253679342618</v>
      </c>
      <c r="P10">
        <f t="shared" si="10"/>
        <v>1.0110253679342616</v>
      </c>
      <c r="Q10">
        <f t="shared" si="10"/>
        <v>1.0110253679342618</v>
      </c>
      <c r="R10">
        <f t="shared" si="10"/>
        <v>1.0110253679342616</v>
      </c>
      <c r="S10">
        <f t="shared" si="10"/>
        <v>1.0110253679342618</v>
      </c>
      <c r="T10">
        <f t="shared" si="10"/>
        <v>1.0110253679342616</v>
      </c>
      <c r="U10">
        <f t="shared" si="10"/>
        <v>1.0110253679342618</v>
      </c>
      <c r="V10">
        <f t="shared" si="10"/>
        <v>1.0110253679342616</v>
      </c>
      <c r="W10">
        <f t="shared" si="10"/>
        <v>1.0110253679342618</v>
      </c>
      <c r="X10">
        <f t="shared" si="10"/>
        <v>1.0110253679342616</v>
      </c>
      <c r="Y10">
        <f t="shared" si="10"/>
        <v>1.0110253679342618</v>
      </c>
    </row>
    <row r="11" spans="1:25" ht="12.75">
      <c r="A11" s="21" t="s">
        <v>34</v>
      </c>
      <c r="B11" s="17">
        <v>99800</v>
      </c>
      <c r="C11" s="17">
        <v>1</v>
      </c>
      <c r="D11" s="11">
        <v>-3.97</v>
      </c>
      <c r="E11" s="2">
        <v>-6.4</v>
      </c>
      <c r="F11" s="2">
        <f t="shared" si="5"/>
        <v>1.0208284882622785</v>
      </c>
      <c r="G11" s="23">
        <f>F11*B11</f>
        <v>101878.68312857539</v>
      </c>
      <c r="H11" s="29">
        <f aca="true" t="shared" si="11" ref="H11:H18">ABS((G11-B11)/G11)</f>
        <v>0.020403513912247935</v>
      </c>
      <c r="I11" s="18">
        <v>0.1</v>
      </c>
      <c r="J11" s="31">
        <v>0.015</v>
      </c>
      <c r="K11" s="1">
        <v>1</v>
      </c>
      <c r="L11">
        <f aca="true" t="shared" si="12" ref="L11:Y11">K11-(1-K11^2/4+K11^4/64-K11^6/2304+K11^8/147456-K11^10/14745600-10^(($E11-$D11)/20))/(-K11/2+K11^3/16-K11^5/384+K11^7/18432-K11^9/1474560)</f>
        <v>1.0209876453566065</v>
      </c>
      <c r="M11">
        <f t="shared" si="12"/>
        <v>1.0208284972848385</v>
      </c>
      <c r="N11">
        <f t="shared" si="12"/>
        <v>1.0208284882622787</v>
      </c>
      <c r="O11">
        <f t="shared" si="12"/>
        <v>1.0208284882622785</v>
      </c>
      <c r="P11">
        <f t="shared" si="12"/>
        <v>1.0208284882622787</v>
      </c>
      <c r="Q11">
        <f t="shared" si="12"/>
        <v>1.0208284882622785</v>
      </c>
      <c r="R11">
        <f t="shared" si="12"/>
        <v>1.0208284882622787</v>
      </c>
      <c r="S11">
        <f t="shared" si="12"/>
        <v>1.0208284882622785</v>
      </c>
      <c r="T11">
        <f t="shared" si="12"/>
        <v>1.0208284882622787</v>
      </c>
      <c r="U11">
        <f t="shared" si="12"/>
        <v>1.0208284882622785</v>
      </c>
      <c r="V11">
        <f t="shared" si="12"/>
        <v>1.0208284882622787</v>
      </c>
      <c r="W11">
        <f t="shared" si="12"/>
        <v>1.0208284882622785</v>
      </c>
      <c r="X11">
        <f t="shared" si="12"/>
        <v>1.0208284882622787</v>
      </c>
      <c r="Y11">
        <f t="shared" si="12"/>
        <v>1.0208284882622785</v>
      </c>
    </row>
    <row r="12" spans="1:25" ht="12.75">
      <c r="A12" s="21" t="s">
        <v>35</v>
      </c>
      <c r="B12" s="17">
        <v>99800</v>
      </c>
      <c r="C12" s="17">
        <v>1</v>
      </c>
      <c r="D12" s="11">
        <v>-3.82</v>
      </c>
      <c r="E12" s="2">
        <v>-5.95</v>
      </c>
      <c r="F12" s="2">
        <f t="shared" si="5"/>
        <v>0.9600186120920579</v>
      </c>
      <c r="G12" s="23">
        <f>F12*B12</f>
        <v>95809.85748678737</v>
      </c>
      <c r="H12" s="29">
        <f t="shared" si="11"/>
        <v>0.041646471645810465</v>
      </c>
      <c r="I12" s="18">
        <v>0.1</v>
      </c>
      <c r="J12" s="31">
        <v>0.015</v>
      </c>
      <c r="K12" s="1">
        <v>1</v>
      </c>
      <c r="L12">
        <f aca="true" t="shared" si="13" ref="L12:Y12">K12-(1-K12^2/4+K12^4/64-K12^6/2304+K12^8/147456-K12^10/14745600-10^(($E12-$D12)/20))/(-K12/2+K12^3/16-K12^5/384+K12^7/18432-K12^9/1474560)</f>
        <v>0.9606169851436192</v>
      </c>
      <c r="M12">
        <f t="shared" si="13"/>
        <v>0.960018753734922</v>
      </c>
      <c r="N12">
        <f t="shared" si="13"/>
        <v>0.960018612092066</v>
      </c>
      <c r="O12">
        <f t="shared" si="13"/>
        <v>0.9600186120920579</v>
      </c>
      <c r="P12">
        <f t="shared" si="13"/>
        <v>0.9600186120920581</v>
      </c>
      <c r="Q12">
        <f t="shared" si="13"/>
        <v>0.9600186120920579</v>
      </c>
      <c r="R12">
        <f t="shared" si="13"/>
        <v>0.9600186120920581</v>
      </c>
      <c r="S12">
        <f t="shared" si="13"/>
        <v>0.9600186120920579</v>
      </c>
      <c r="T12">
        <f t="shared" si="13"/>
        <v>0.9600186120920581</v>
      </c>
      <c r="U12">
        <f t="shared" si="13"/>
        <v>0.9600186120920579</v>
      </c>
      <c r="V12">
        <f t="shared" si="13"/>
        <v>0.9600186120920581</v>
      </c>
      <c r="W12">
        <f t="shared" si="13"/>
        <v>0.9600186120920579</v>
      </c>
      <c r="X12">
        <f t="shared" si="13"/>
        <v>0.9600186120920581</v>
      </c>
      <c r="Y12">
        <f t="shared" si="13"/>
        <v>0.9600186120920579</v>
      </c>
    </row>
    <row r="13" spans="1:25" ht="12.75">
      <c r="A13" s="21" t="s">
        <v>36</v>
      </c>
      <c r="B13" s="17">
        <v>99800</v>
      </c>
      <c r="C13" s="17">
        <v>1</v>
      </c>
      <c r="D13" s="11">
        <v>-5.5</v>
      </c>
      <c r="E13" s="2">
        <v>-8.13</v>
      </c>
      <c r="F13" s="2">
        <f t="shared" si="5"/>
        <v>1.0588381367209916</v>
      </c>
      <c r="G13" s="23">
        <f aca="true" t="shared" si="14" ref="G13:G18">F13*B13</f>
        <v>105672.04604475496</v>
      </c>
      <c r="H13" s="29">
        <f t="shared" si="11"/>
        <v>0.05556858473496374</v>
      </c>
      <c r="I13" s="18">
        <v>0.1</v>
      </c>
      <c r="J13" s="31">
        <v>0.015</v>
      </c>
      <c r="K13" s="1">
        <v>1</v>
      </c>
      <c r="L13">
        <f aca="true" t="shared" si="15" ref="L13:Y13">K13-(1-K13^2/4+K13^4/64-K13^6/2304+K13^8/147456-K13^10/14745600-10^(($E13-$D13)/20))/(-K13/2+K13^3/16-K13^5/384+K13^7/18432-K13^9/1474560)</f>
        <v>1.0600917794789855</v>
      </c>
      <c r="M13">
        <f t="shared" si="15"/>
        <v>1.0588386594795596</v>
      </c>
      <c r="N13">
        <f t="shared" si="15"/>
        <v>1.0588381367210828</v>
      </c>
      <c r="O13">
        <f t="shared" si="15"/>
        <v>1.0588381367209916</v>
      </c>
      <c r="P13">
        <f t="shared" si="15"/>
        <v>1.0588381367209916</v>
      </c>
      <c r="Q13">
        <f t="shared" si="15"/>
        <v>1.0588381367209916</v>
      </c>
      <c r="R13">
        <f t="shared" si="15"/>
        <v>1.0588381367209916</v>
      </c>
      <c r="S13">
        <f t="shared" si="15"/>
        <v>1.0588381367209916</v>
      </c>
      <c r="T13">
        <f t="shared" si="15"/>
        <v>1.0588381367209916</v>
      </c>
      <c r="U13">
        <f t="shared" si="15"/>
        <v>1.0588381367209916</v>
      </c>
      <c r="V13">
        <f t="shared" si="15"/>
        <v>1.0588381367209916</v>
      </c>
      <c r="W13">
        <f t="shared" si="15"/>
        <v>1.0588381367209916</v>
      </c>
      <c r="X13">
        <f t="shared" si="15"/>
        <v>1.0588381367209916</v>
      </c>
      <c r="Y13">
        <f t="shared" si="15"/>
        <v>1.0588381367209916</v>
      </c>
    </row>
    <row r="14" spans="1:25" ht="12.75">
      <c r="A14" s="21" t="s">
        <v>37</v>
      </c>
      <c r="B14" s="17">
        <v>99800</v>
      </c>
      <c r="C14" s="17">
        <v>1</v>
      </c>
      <c r="D14" s="11">
        <v>-5.45</v>
      </c>
      <c r="E14" s="2">
        <v>-7.65</v>
      </c>
      <c r="F14" s="2">
        <f t="shared" si="5"/>
        <v>0.9746511574801602</v>
      </c>
      <c r="G14" s="23">
        <f t="shared" si="14"/>
        <v>97270.18551651998</v>
      </c>
      <c r="H14" s="29">
        <f t="shared" si="11"/>
        <v>0.026008118212649704</v>
      </c>
      <c r="I14" s="18">
        <v>0.1</v>
      </c>
      <c r="J14" s="31">
        <v>0.015</v>
      </c>
      <c r="K14" s="1">
        <v>1</v>
      </c>
      <c r="L14">
        <f aca="true" t="shared" si="16" ref="L14:Y14">K14-(1-K14^2/4+K14^4/64-K14^6/2304+K14^8/147456-K14^10/14745600-10^(($E14-$D14)/20))/(-K14/2+K14^3/16-K14^5/384+K14^7/18432-K14^9/1474560)</f>
        <v>0.974890544959702</v>
      </c>
      <c r="M14">
        <f t="shared" si="16"/>
        <v>0.9746511795955174</v>
      </c>
      <c r="N14">
        <f t="shared" si="16"/>
        <v>0.974651157480161</v>
      </c>
      <c r="O14">
        <f t="shared" si="16"/>
        <v>0.9746511574801604</v>
      </c>
      <c r="P14">
        <f t="shared" si="16"/>
        <v>0.9746511574801602</v>
      </c>
      <c r="Q14">
        <f t="shared" si="16"/>
        <v>0.9746511574801602</v>
      </c>
      <c r="R14">
        <f t="shared" si="16"/>
        <v>0.9746511574801602</v>
      </c>
      <c r="S14">
        <f t="shared" si="16"/>
        <v>0.9746511574801602</v>
      </c>
      <c r="T14">
        <f t="shared" si="16"/>
        <v>0.9746511574801602</v>
      </c>
      <c r="U14">
        <f t="shared" si="16"/>
        <v>0.9746511574801602</v>
      </c>
      <c r="V14">
        <f t="shared" si="16"/>
        <v>0.9746511574801602</v>
      </c>
      <c r="W14">
        <f t="shared" si="16"/>
        <v>0.9746511574801602</v>
      </c>
      <c r="X14">
        <f t="shared" si="16"/>
        <v>0.9746511574801602</v>
      </c>
      <c r="Y14">
        <f t="shared" si="16"/>
        <v>0.9746511574801602</v>
      </c>
    </row>
    <row r="15" spans="1:25" ht="12.75">
      <c r="A15" s="21" t="s">
        <v>39</v>
      </c>
      <c r="B15" s="17">
        <v>99800</v>
      </c>
      <c r="C15" s="17">
        <v>1</v>
      </c>
      <c r="D15" s="11">
        <v>-3.77</v>
      </c>
      <c r="E15" s="2">
        <v>-6.17</v>
      </c>
      <c r="F15" s="2">
        <f>Y15</f>
        <v>1.0149616901227767</v>
      </c>
      <c r="G15" s="23">
        <f t="shared" si="14"/>
        <v>101293.17667425312</v>
      </c>
      <c r="H15" s="29">
        <f t="shared" si="11"/>
        <v>0.014741137787148268</v>
      </c>
      <c r="I15" s="18">
        <v>0.1</v>
      </c>
      <c r="J15" s="31">
        <v>0.015</v>
      </c>
      <c r="K15" s="1">
        <v>1</v>
      </c>
      <c r="L15">
        <f aca="true" t="shared" si="17" ref="L15:Y15">K15-(1-K15^2/4+K15^4/64-K15^6/2304+K15^8/147456-K15^10/14745600-10^(($E15-$D15)/20))/(-K15/2+K15^3/16-K15^5/384+K15^7/18432-K15^9/1474560)</f>
        <v>1.0150439771929938</v>
      </c>
      <c r="M15">
        <f t="shared" si="17"/>
        <v>1.0149616925596878</v>
      </c>
      <c r="N15">
        <f t="shared" si="17"/>
        <v>1.014961690122777</v>
      </c>
      <c r="O15">
        <f t="shared" si="17"/>
        <v>1.0149616901227767</v>
      </c>
      <c r="P15">
        <f t="shared" si="17"/>
        <v>1.0149616901227767</v>
      </c>
      <c r="Q15">
        <f t="shared" si="17"/>
        <v>1.0149616901227767</v>
      </c>
      <c r="R15">
        <f t="shared" si="17"/>
        <v>1.0149616901227767</v>
      </c>
      <c r="S15">
        <f t="shared" si="17"/>
        <v>1.0149616901227767</v>
      </c>
      <c r="T15">
        <f t="shared" si="17"/>
        <v>1.0149616901227767</v>
      </c>
      <c r="U15">
        <f t="shared" si="17"/>
        <v>1.0149616901227767</v>
      </c>
      <c r="V15">
        <f t="shared" si="17"/>
        <v>1.0149616901227767</v>
      </c>
      <c r="W15">
        <f t="shared" si="17"/>
        <v>1.0149616901227767</v>
      </c>
      <c r="X15">
        <f t="shared" si="17"/>
        <v>1.0149616901227767</v>
      </c>
      <c r="Y15">
        <f t="shared" si="17"/>
        <v>1.0149616901227767</v>
      </c>
    </row>
    <row r="16" spans="1:25" ht="12.75">
      <c r="A16" s="21" t="s">
        <v>40</v>
      </c>
      <c r="B16" s="17">
        <v>99800</v>
      </c>
      <c r="C16" s="17">
        <v>1</v>
      </c>
      <c r="D16" s="11">
        <v>-3.7</v>
      </c>
      <c r="E16" s="2">
        <v>-5.77</v>
      </c>
      <c r="F16" s="2">
        <f>Y16</f>
        <v>0.9472444917977108</v>
      </c>
      <c r="G16" s="23">
        <f t="shared" si="14"/>
        <v>94535.00028141153</v>
      </c>
      <c r="H16" s="29">
        <f t="shared" si="11"/>
        <v>0.055693655290798484</v>
      </c>
      <c r="I16" s="18">
        <v>0.1</v>
      </c>
      <c r="J16" s="31">
        <v>0.015</v>
      </c>
      <c r="K16" s="1">
        <v>1</v>
      </c>
      <c r="L16">
        <f aca="true" t="shared" si="18" ref="L16:Y16">K16-(1-K16^2/4+K16^4/64-K16^6/2304+K16^8/147456-K16^10/14745600-10^(($E16-$D16)/20))/(-K16/2+K16^3/16-K16^5/384+K16^7/18432-K16^9/1474560)</f>
        <v>0.948290615196201</v>
      </c>
      <c r="M16">
        <f t="shared" si="18"/>
        <v>0.9472449340893059</v>
      </c>
      <c r="N16">
        <f t="shared" si="18"/>
        <v>0.9472444917977901</v>
      </c>
      <c r="O16">
        <f t="shared" si="18"/>
        <v>0.9472444917977108</v>
      </c>
      <c r="P16">
        <f t="shared" si="18"/>
        <v>0.9472444917977108</v>
      </c>
      <c r="Q16">
        <f t="shared" si="18"/>
        <v>0.9472444917977108</v>
      </c>
      <c r="R16">
        <f t="shared" si="18"/>
        <v>0.9472444917977108</v>
      </c>
      <c r="S16">
        <f t="shared" si="18"/>
        <v>0.9472444917977108</v>
      </c>
      <c r="T16">
        <f t="shared" si="18"/>
        <v>0.9472444917977108</v>
      </c>
      <c r="U16">
        <f t="shared" si="18"/>
        <v>0.9472444917977108</v>
      </c>
      <c r="V16">
        <f t="shared" si="18"/>
        <v>0.9472444917977108</v>
      </c>
      <c r="W16">
        <f t="shared" si="18"/>
        <v>0.9472444917977108</v>
      </c>
      <c r="X16">
        <f t="shared" si="18"/>
        <v>0.9472444917977108</v>
      </c>
      <c r="Y16">
        <f t="shared" si="18"/>
        <v>0.9472444917977108</v>
      </c>
    </row>
    <row r="17" spans="1:25" ht="12.75">
      <c r="A17" s="21" t="s">
        <v>41</v>
      </c>
      <c r="B17" s="17">
        <v>99800</v>
      </c>
      <c r="C17" s="17">
        <v>1</v>
      </c>
      <c r="D17" s="11">
        <v>-5.82</v>
      </c>
      <c r="E17" s="2">
        <v>-8.23</v>
      </c>
      <c r="F17" s="2">
        <f>Y17</f>
        <v>1.0169222848051767</v>
      </c>
      <c r="G17" s="23">
        <f t="shared" si="14"/>
        <v>101488.84402355662</v>
      </c>
      <c r="H17" s="29">
        <f t="shared" si="11"/>
        <v>0.01664068637105202</v>
      </c>
      <c r="I17" s="18">
        <v>0.1</v>
      </c>
      <c r="J17" s="31">
        <v>0.015</v>
      </c>
      <c r="K17" s="1">
        <v>1</v>
      </c>
      <c r="L17">
        <f aca="true" t="shared" si="19" ref="L17:Y17">K17-(1-K17^2/4+K17^4/64-K17^6/2304+K17^8/147456-K17^10/14745600-10^(($E17-$D17)/20))/(-K17/2+K17^3/16-K17^5/384+K17^7/18432-K17^9/1474560)</f>
        <v>1.0170274813183224</v>
      </c>
      <c r="M17">
        <f t="shared" si="19"/>
        <v>1.0169222887741516</v>
      </c>
      <c r="N17">
        <f t="shared" si="19"/>
        <v>1.0169222848051767</v>
      </c>
      <c r="O17">
        <f t="shared" si="19"/>
        <v>1.0169222848051767</v>
      </c>
      <c r="P17">
        <f t="shared" si="19"/>
        <v>1.0169222848051767</v>
      </c>
      <c r="Q17">
        <f t="shared" si="19"/>
        <v>1.0169222848051767</v>
      </c>
      <c r="R17">
        <f t="shared" si="19"/>
        <v>1.0169222848051767</v>
      </c>
      <c r="S17">
        <f t="shared" si="19"/>
        <v>1.0169222848051767</v>
      </c>
      <c r="T17">
        <f t="shared" si="19"/>
        <v>1.0169222848051767</v>
      </c>
      <c r="U17">
        <f t="shared" si="19"/>
        <v>1.0169222848051767</v>
      </c>
      <c r="V17">
        <f t="shared" si="19"/>
        <v>1.0169222848051767</v>
      </c>
      <c r="W17">
        <f t="shared" si="19"/>
        <v>1.0169222848051767</v>
      </c>
      <c r="X17">
        <f t="shared" si="19"/>
        <v>1.0169222848051767</v>
      </c>
      <c r="Y17">
        <f t="shared" si="19"/>
        <v>1.0169222848051767</v>
      </c>
    </row>
    <row r="18" spans="1:25" ht="12.75">
      <c r="A18" s="21" t="s">
        <v>42</v>
      </c>
      <c r="B18" s="17">
        <v>99800</v>
      </c>
      <c r="C18" s="17">
        <v>1</v>
      </c>
      <c r="D18" s="11">
        <v>-5.85</v>
      </c>
      <c r="E18" s="2">
        <v>-8.05</v>
      </c>
      <c r="F18" s="2">
        <f>Y18</f>
        <v>0.974651157480161</v>
      </c>
      <c r="G18" s="23">
        <f t="shared" si="14"/>
        <v>97270.18551652007</v>
      </c>
      <c r="H18" s="29">
        <f t="shared" si="11"/>
        <v>0.02600811821264878</v>
      </c>
      <c r="I18" s="18">
        <v>0.1</v>
      </c>
      <c r="J18" s="31">
        <v>0.015</v>
      </c>
      <c r="K18" s="1">
        <v>1</v>
      </c>
      <c r="L18">
        <f aca="true" t="shared" si="20" ref="L18:Y18">K18-(1-K18^2/4+K18^4/64-K18^6/2304+K18^8/147456-K18^10/14745600-10^(($E18-$D18)/20))/(-K18/2+K18^3/16-K18^5/384+K18^7/18432-K18^9/1474560)</f>
        <v>0.9748905449597025</v>
      </c>
      <c r="M18">
        <f t="shared" si="20"/>
        <v>0.974651179595518</v>
      </c>
      <c r="N18">
        <f t="shared" si="20"/>
        <v>0.9746511574801613</v>
      </c>
      <c r="O18">
        <f t="shared" si="20"/>
        <v>0.9746511574801607</v>
      </c>
      <c r="P18">
        <f t="shared" si="20"/>
        <v>0.974651157480161</v>
      </c>
      <c r="Q18">
        <f t="shared" si="20"/>
        <v>0.974651157480161</v>
      </c>
      <c r="R18">
        <f t="shared" si="20"/>
        <v>0.974651157480161</v>
      </c>
      <c r="S18">
        <f t="shared" si="20"/>
        <v>0.974651157480161</v>
      </c>
      <c r="T18">
        <f t="shared" si="20"/>
        <v>0.974651157480161</v>
      </c>
      <c r="U18">
        <f t="shared" si="20"/>
        <v>0.974651157480161</v>
      </c>
      <c r="V18">
        <f t="shared" si="20"/>
        <v>0.974651157480161</v>
      </c>
      <c r="W18">
        <f t="shared" si="20"/>
        <v>0.974651157480161</v>
      </c>
      <c r="X18">
        <f t="shared" si="20"/>
        <v>0.974651157480161</v>
      </c>
      <c r="Y18">
        <f t="shared" si="20"/>
        <v>0.974651157480161</v>
      </c>
    </row>
  </sheetData>
  <sheetProtection/>
  <printOptions/>
  <pageMargins left="0.19" right="0.16" top="1" bottom="1" header="0.5" footer="0.5"/>
  <pageSetup fitToHeight="2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5" ht="12.75">
      <c r="A5" t="s">
        <v>53</v>
      </c>
    </row>
    <row r="8" ht="12.75">
      <c r="A8" t="s">
        <v>54</v>
      </c>
    </row>
    <row r="10" ht="12.75">
      <c r="A10" t="s">
        <v>55</v>
      </c>
    </row>
    <row r="12" ht="12.75">
      <c r="A12" t="s">
        <v>56</v>
      </c>
    </row>
    <row r="14" ht="12.75">
      <c r="A14" t="s">
        <v>57</v>
      </c>
    </row>
    <row r="16" ht="12.75">
      <c r="A16" t="s">
        <v>58</v>
      </c>
    </row>
    <row r="18" ht="12.75">
      <c r="A18" t="s">
        <v>59</v>
      </c>
    </row>
    <row r="20" ht="12.75">
      <c r="A20" t="s">
        <v>60</v>
      </c>
    </row>
    <row r="22" ht="12.75">
      <c r="A22" t="s">
        <v>61</v>
      </c>
    </row>
    <row r="24" ht="12.75">
      <c r="A24" t="s">
        <v>62</v>
      </c>
    </row>
    <row r="26" ht="12.75">
      <c r="A26" t="s">
        <v>63</v>
      </c>
    </row>
    <row r="28" ht="12.75">
      <c r="A28" t="s">
        <v>64</v>
      </c>
    </row>
    <row r="30" ht="12.75">
      <c r="A30" t="s">
        <v>65</v>
      </c>
    </row>
    <row r="32" ht="12.75">
      <c r="A32" t="s">
        <v>66</v>
      </c>
    </row>
    <row r="34" ht="12.75">
      <c r="A34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McAvoy, Jim</dc:creator>
  <cp:keywords/>
  <dc:description/>
  <cp:lastModifiedBy>Lee, Brian</cp:lastModifiedBy>
  <cp:lastPrinted>2008-08-21T21:02:59Z</cp:lastPrinted>
  <dcterms:created xsi:type="dcterms:W3CDTF">1996-10-14T23:33:28Z</dcterms:created>
  <dcterms:modified xsi:type="dcterms:W3CDTF">2016-01-13T22:41:57Z</dcterms:modified>
  <cp:category/>
  <cp:version/>
  <cp:contentType/>
  <cp:contentStatus/>
</cp:coreProperties>
</file>